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22995" windowHeight="9045"/>
  </bookViews>
  <sheets>
    <sheet name="Primaria" sheetId="2" r:id="rId1"/>
  </sheets>
  <calcPr calcId="145621" iterateDelta="1E-4"/>
</workbook>
</file>

<file path=xl/calcChain.xml><?xml version="1.0" encoding="utf-8"?>
<calcChain xmlns="http://schemas.openxmlformats.org/spreadsheetml/2006/main">
  <c r="AG8" i="2" l="1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7" i="2"/>
  <c r="AD29" i="2" l="1"/>
  <c r="AE29" i="2"/>
  <c r="AF29" i="2"/>
  <c r="AG29" i="2"/>
  <c r="AA29" i="2"/>
  <c r="AB29" i="2"/>
  <c r="AC2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7" i="2"/>
  <c r="Z2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6" i="2"/>
  <c r="AA27" i="2"/>
  <c r="AA28" i="2"/>
  <c r="AA7" i="2"/>
  <c r="S29" i="2" l="1"/>
  <c r="T29" i="2"/>
  <c r="U29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7" i="2"/>
  <c r="S16" i="2"/>
  <c r="S8" i="2" l="1"/>
  <c r="S9" i="2"/>
  <c r="S10" i="2"/>
  <c r="S11" i="2"/>
  <c r="S12" i="2"/>
  <c r="S13" i="2"/>
  <c r="S14" i="2"/>
  <c r="S17" i="2"/>
  <c r="S18" i="2"/>
  <c r="S19" i="2"/>
  <c r="S20" i="2"/>
  <c r="S21" i="2"/>
  <c r="S22" i="2"/>
  <c r="S23" i="2"/>
  <c r="S24" i="2"/>
  <c r="S26" i="2"/>
  <c r="S27" i="2"/>
  <c r="S28" i="2"/>
  <c r="S7" i="2"/>
  <c r="X29" i="2" l="1"/>
  <c r="Y25" i="2" l="1"/>
  <c r="W8" i="2"/>
  <c r="Y8" i="2" s="1"/>
  <c r="W9" i="2"/>
  <c r="Y9" i="2" s="1"/>
  <c r="W10" i="2"/>
  <c r="Y10" i="2" s="1"/>
  <c r="W11" i="2"/>
  <c r="Y11" i="2" s="1"/>
  <c r="W12" i="2"/>
  <c r="Y12" i="2" s="1"/>
  <c r="W13" i="2"/>
  <c r="Y13" i="2" s="1"/>
  <c r="W14" i="2"/>
  <c r="Y14" i="2" s="1"/>
  <c r="W15" i="2"/>
  <c r="Y15" i="2" s="1"/>
  <c r="W16" i="2"/>
  <c r="Y16" i="2" s="1"/>
  <c r="W17" i="2"/>
  <c r="Y17" i="2" s="1"/>
  <c r="W18" i="2"/>
  <c r="Y18" i="2" s="1"/>
  <c r="W19" i="2"/>
  <c r="Y19" i="2" s="1"/>
  <c r="W20" i="2"/>
  <c r="Y20" i="2" s="1"/>
  <c r="W21" i="2"/>
  <c r="Y21" i="2" s="1"/>
  <c r="W22" i="2"/>
  <c r="Y22" i="2" s="1"/>
  <c r="W23" i="2"/>
  <c r="Y23" i="2" s="1"/>
  <c r="W24" i="2"/>
  <c r="Y24" i="2" s="1"/>
  <c r="W26" i="2"/>
  <c r="Y26" i="2" s="1"/>
  <c r="W27" i="2"/>
  <c r="Y27" i="2" s="1"/>
  <c r="W28" i="2"/>
  <c r="Y28" i="2" s="1"/>
  <c r="W7" i="2"/>
  <c r="V29" i="2"/>
  <c r="W29" i="2" l="1"/>
  <c r="Y7" i="2"/>
  <c r="Y29" i="2" s="1"/>
  <c r="R29" i="2"/>
  <c r="Q46" i="2" l="1"/>
  <c r="P29" i="2"/>
  <c r="O26" i="2"/>
  <c r="Q26" i="2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8" i="2"/>
  <c r="L7" i="2"/>
  <c r="K29" i="2"/>
  <c r="L29" i="2" l="1"/>
  <c r="N28" i="2"/>
  <c r="O28" i="2" s="1"/>
  <c r="Q28" i="2" s="1"/>
  <c r="N24" i="2"/>
  <c r="N22" i="2"/>
  <c r="O22" i="2" s="1"/>
  <c r="Q22" i="2" s="1"/>
  <c r="N20" i="2"/>
  <c r="O20" i="2" s="1"/>
  <c r="Q20" i="2" s="1"/>
  <c r="N18" i="2"/>
  <c r="O18" i="2" s="1"/>
  <c r="Q18" i="2" s="1"/>
  <c r="N16" i="2"/>
  <c r="O16" i="2" s="1"/>
  <c r="Q16" i="2" s="1"/>
  <c r="N14" i="2"/>
  <c r="O14" i="2" s="1"/>
  <c r="Q14" i="2" s="1"/>
  <c r="N12" i="2"/>
  <c r="O12" i="2" s="1"/>
  <c r="Q12" i="2" s="1"/>
  <c r="N10" i="2"/>
  <c r="O10" i="2" s="1"/>
  <c r="Q10" i="2" s="1"/>
  <c r="M29" i="2"/>
  <c r="N27" i="2"/>
  <c r="O27" i="2" s="1"/>
  <c r="N25" i="2"/>
  <c r="O25" i="2" s="1"/>
  <c r="Q25" i="2" s="1"/>
  <c r="N23" i="2"/>
  <c r="N21" i="2"/>
  <c r="O21" i="2" s="1"/>
  <c r="Q21" i="2" s="1"/>
  <c r="N19" i="2"/>
  <c r="O19" i="2" s="1"/>
  <c r="N17" i="2"/>
  <c r="O17" i="2" s="1"/>
  <c r="Q17" i="2" s="1"/>
  <c r="N15" i="2"/>
  <c r="N13" i="2"/>
  <c r="O13" i="2" s="1"/>
  <c r="Q13" i="2" s="1"/>
  <c r="N11" i="2"/>
  <c r="O11" i="2" s="1"/>
  <c r="N9" i="2"/>
  <c r="O9" i="2" s="1"/>
  <c r="Q9" i="2" s="1"/>
  <c r="N8" i="2"/>
  <c r="O24" i="2"/>
  <c r="Q24" i="2" s="1"/>
  <c r="O8" i="2"/>
  <c r="Q8" i="2" s="1"/>
  <c r="O23" i="2"/>
  <c r="O15" i="2"/>
  <c r="N7" i="2"/>
  <c r="J29" i="2"/>
  <c r="Q11" i="2" l="1"/>
  <c r="Q15" i="2"/>
  <c r="Q19" i="2"/>
  <c r="Q23" i="2"/>
  <c r="Q27" i="2"/>
  <c r="N29" i="2"/>
  <c r="O7" i="2"/>
  <c r="O29" i="2" s="1"/>
  <c r="Q7" i="2" l="1"/>
  <c r="Q29" i="2" s="1"/>
</calcChain>
</file>

<file path=xl/sharedStrings.xml><?xml version="1.0" encoding="utf-8"?>
<sst xmlns="http://schemas.openxmlformats.org/spreadsheetml/2006/main" count="208" uniqueCount="187">
  <si>
    <t>CITTADELLA</t>
  </si>
  <si>
    <t>00530190248</t>
  </si>
  <si>
    <t>CONSELVE</t>
  </si>
  <si>
    <t>04068300286</t>
  </si>
  <si>
    <t>MONSELICE</t>
  </si>
  <si>
    <t>00463870543</t>
  </si>
  <si>
    <t>PADOVA</t>
  </si>
  <si>
    <t>00631840279</t>
  </si>
  <si>
    <t>00762110286</t>
  </si>
  <si>
    <t>00668130289</t>
  </si>
  <si>
    <t>92106210286</t>
  </si>
  <si>
    <t>00669950289</t>
  </si>
  <si>
    <t>92029720288</t>
  </si>
  <si>
    <t>80007570288</t>
  </si>
  <si>
    <t>01993240280</t>
  </si>
  <si>
    <t>00666980289</t>
  </si>
  <si>
    <t>00723380283</t>
  </si>
  <si>
    <t>PIOVE DI SACCO</t>
  </si>
  <si>
    <t>92165800282</t>
  </si>
  <si>
    <t>Fondazione Santa Capitanio</t>
  </si>
  <si>
    <t>PONTELONGO</t>
  </si>
  <si>
    <t>00475130282</t>
  </si>
  <si>
    <t>PD1E004009</t>
  </si>
  <si>
    <t>PD1E006001</t>
  </si>
  <si>
    <t>91003100285</t>
  </si>
  <si>
    <t>PD1E00800L</t>
  </si>
  <si>
    <t>PD1E00900C</t>
  </si>
  <si>
    <t>PD1E018007</t>
  </si>
  <si>
    <t>PD1E012008</t>
  </si>
  <si>
    <t>02633020272</t>
  </si>
  <si>
    <t>PD1E010000L</t>
  </si>
  <si>
    <t>Gianna Beretta</t>
  </si>
  <si>
    <t>PD1E00200N</t>
  </si>
  <si>
    <t>PD1E019003</t>
  </si>
  <si>
    <t>PD1E01100C</t>
  </si>
  <si>
    <t>Istituto Suore Maestre Santa Dorotea</t>
  </si>
  <si>
    <t>PD1E01400X</t>
  </si>
  <si>
    <t>PD1E00300D</t>
  </si>
  <si>
    <t>PD1E021003</t>
  </si>
  <si>
    <t>Parrocchia SS.Trinita'</t>
  </si>
  <si>
    <t>PD1E013004</t>
  </si>
  <si>
    <t>PD1E01500Q</t>
  </si>
  <si>
    <t>PD1E020007</t>
  </si>
  <si>
    <t>Bollo</t>
  </si>
  <si>
    <t>04662580283</t>
  </si>
  <si>
    <t>PD1E00500S</t>
  </si>
  <si>
    <t>PD1E076018</t>
  </si>
  <si>
    <t>Maria Montessori</t>
  </si>
  <si>
    <t>"SPES - Servizi alla persona educativi e sociali"</t>
  </si>
  <si>
    <t>conslvpd@fdcc.org</t>
  </si>
  <si>
    <t>Primaria Santa Capitanio</t>
  </si>
  <si>
    <t>Istituto Scolastico Paritario Sabinianum</t>
  </si>
  <si>
    <t>Parrocchia Duomo San Giuseppe Operaio</t>
  </si>
  <si>
    <t>Istituto Omnicomprensivo Don Bosco</t>
  </si>
  <si>
    <t>segreteria@donboscopadova.it</t>
  </si>
  <si>
    <t>Casa Secolare delle Dimesse</t>
  </si>
  <si>
    <t>Istituto Comprensivo Collegio Dimesse</t>
  </si>
  <si>
    <t>PD1C10600X</t>
  </si>
  <si>
    <t>PD1V185001</t>
  </si>
  <si>
    <t>SIIC - Scuola Internazionale Italo Cinese</t>
  </si>
  <si>
    <t>Sviluppo ed Istruzione della Cultura italo-cinese srl</t>
  </si>
  <si>
    <t>PD1C015007</t>
  </si>
  <si>
    <t>Primaria Don Bosco</t>
  </si>
  <si>
    <t xml:space="preserve">Primaria Collegio Dimesse </t>
  </si>
  <si>
    <t>Istituto Canossiano</t>
  </si>
  <si>
    <t>PD1P006001</t>
  </si>
  <si>
    <t>Casa Primaria in Treviso - Istituto Figlie della Carità Canossiane</t>
  </si>
  <si>
    <t>Primaria Internazionale Italo Cinese</t>
  </si>
  <si>
    <t xml:space="preserve">Sacro Cuore               </t>
  </si>
  <si>
    <t>Bianchi Buggiani</t>
  </si>
  <si>
    <t xml:space="preserve">Maddalena di Canossa  </t>
  </si>
  <si>
    <t>Istituto Romano Bruni Cooperativa Sociale Onlus</t>
  </si>
  <si>
    <t>Istituto Omnicomprensivo Romano Bruni</t>
  </si>
  <si>
    <t>PD1V77500P</t>
  </si>
  <si>
    <t>sacrocuoremonselice@gmail.com</t>
  </si>
  <si>
    <t>farina.pd@gmail.com</t>
  </si>
  <si>
    <t>info@siic.it</t>
  </si>
  <si>
    <t>info@spes.pd.it</t>
  </si>
  <si>
    <t>beretta@istitutobruni.com</t>
  </si>
  <si>
    <t>clairist@libero.it</t>
  </si>
  <si>
    <t>segreteria@scuolavendramini.it</t>
  </si>
  <si>
    <t>segreteria@teresianumpadova.it</t>
  </si>
  <si>
    <t>pd.scuola@smsd.it</t>
  </si>
  <si>
    <t>spsantacroce@salesie.it</t>
  </si>
  <si>
    <t>servizi.scolastici@irpea.it</t>
  </si>
  <si>
    <t>segreteria@gesumaria.net</t>
  </si>
  <si>
    <t>pasc.liviero@pcn.net</t>
  </si>
  <si>
    <t>segreteria@waldorfpadova.it</t>
  </si>
  <si>
    <t>segreteria@scuolagalvan.it</t>
  </si>
  <si>
    <t>PD1P100001</t>
  </si>
  <si>
    <t>Istituto Clair</t>
  </si>
  <si>
    <t>Ancelle di Maria Immacolata - Istituto Clair</t>
  </si>
  <si>
    <t>Istituto Elisabetta Vendramini</t>
  </si>
  <si>
    <t>Suore Terziarie Francescane Elisabettine di Padova</t>
  </si>
  <si>
    <t>PD1P119002</t>
  </si>
  <si>
    <t>Gesù Maria</t>
  </si>
  <si>
    <t>PD1P12400D</t>
  </si>
  <si>
    <t>PD1P189008</t>
  </si>
  <si>
    <t>Fondazione I.R.P.E.A. - Istituti Riuniti Padovani di Educazione e Assistenza</t>
  </si>
  <si>
    <t>Scuole Vanzo</t>
  </si>
  <si>
    <t>PD1P09400V</t>
  </si>
  <si>
    <t>Istituto Suore San Francesco di Sales</t>
  </si>
  <si>
    <t>PD1P01400X</t>
  </si>
  <si>
    <t>Scuole Paritarie Suore San Francesco di Sales</t>
  </si>
  <si>
    <t>PD1P09700A</t>
  </si>
  <si>
    <t>Scuole Santa Dorotea</t>
  </si>
  <si>
    <t>Primaria Santa Dorotea</t>
  </si>
  <si>
    <t>Istituto Comprensivo Teresianum</t>
  </si>
  <si>
    <t>PD1C22400A</t>
  </si>
  <si>
    <t>Primaria Teresianum</t>
  </si>
  <si>
    <t>Compagnia Santa Teresa del Gesù</t>
  </si>
  <si>
    <t>Scuola Paritaria Istituto Farina</t>
  </si>
  <si>
    <t>Primaria Farina</t>
  </si>
  <si>
    <t>Congregazione Suore Maestre Santa Dorotea Figlie dei Sacri Cuori Vicenza</t>
  </si>
  <si>
    <t>PD1P08100R</t>
  </si>
  <si>
    <t>Primaria Waldorf</t>
  </si>
  <si>
    <t>Scuola Waldorf Padova Sophia</t>
  </si>
  <si>
    <t>Steiner Waldorf Padova - Cooperativa sociale onlus</t>
  </si>
  <si>
    <t>PD1P133008</t>
  </si>
  <si>
    <t>Scuola Fondazione Santa Capitanio</t>
  </si>
  <si>
    <t>PD1P14000B</t>
  </si>
  <si>
    <t>Primaria Antonio Galvan</t>
  </si>
  <si>
    <t>Istituto Antonio Galvan</t>
  </si>
  <si>
    <t>Fondazione Scuola materna ed elementare parificata Galvan</t>
  </si>
  <si>
    <t>C.F.</t>
  </si>
  <si>
    <t>Mail</t>
  </si>
  <si>
    <t>Istituto</t>
  </si>
  <si>
    <t>scuolacapitanio.direzione@gmail.com</t>
  </si>
  <si>
    <t>C.M. Istituto</t>
  </si>
  <si>
    <t>Comune</t>
  </si>
  <si>
    <t>Primaria Vendramini</t>
  </si>
  <si>
    <t xml:space="preserve">Primaria Vanzo                                                                              </t>
  </si>
  <si>
    <t>Primaria Santa Croce</t>
  </si>
  <si>
    <t>Congregazione Piccole Ancelle del Sacro Cuore</t>
  </si>
  <si>
    <t>Scuola Paritaria Opera Monsignor Beato Liviero</t>
  </si>
  <si>
    <t>Primaria Opera Monsignor Liviero</t>
  </si>
  <si>
    <t>PD1A112007</t>
  </si>
  <si>
    <t>Primaria Maria Immacolata</t>
  </si>
  <si>
    <t>Ires</t>
  </si>
  <si>
    <t>PD1E005005</t>
  </si>
  <si>
    <t>PD1E01700B</t>
  </si>
  <si>
    <t>CADONEGHE</t>
  </si>
  <si>
    <t>Scuola Paritaria Sacro Cuore</t>
  </si>
  <si>
    <t>Suore Riparatrici del Sacro Cuore</t>
  </si>
  <si>
    <t>sacrocuore.cadoneghe@libero.it</t>
  </si>
  <si>
    <t>PD1E00100T</t>
  </si>
  <si>
    <t>02641010588</t>
  </si>
  <si>
    <t>00517380267</t>
  </si>
  <si>
    <t>Convenzione 19/20</t>
  </si>
  <si>
    <t>04429530282</t>
  </si>
  <si>
    <t>PD1EZU500F</t>
  </si>
  <si>
    <t>Luigi Configliachi</t>
  </si>
  <si>
    <t>Capovilla Monica</t>
  </si>
  <si>
    <t>Somma erogata</t>
  </si>
  <si>
    <t>Acconto 2019/20 erogato nel 2019</t>
  </si>
  <si>
    <t>Saldo 2019/2020</t>
  </si>
  <si>
    <t>Acconto 2020/2021</t>
  </si>
  <si>
    <t>Totale 2020</t>
  </si>
  <si>
    <t>Assegnazione USR</t>
  </si>
  <si>
    <t>Prove 2020</t>
  </si>
  <si>
    <t>C.M. Scuola Primaria</t>
  </si>
  <si>
    <t>Ente Gestore</t>
  </si>
  <si>
    <t>Istituto Femminile Don Bosco delle FMA</t>
  </si>
  <si>
    <t>igina.eco@dimesse.it</t>
  </si>
  <si>
    <t>Denominazione Scuola Primaria</t>
  </si>
  <si>
    <t>Rette</t>
  </si>
  <si>
    <t>Ires rette</t>
  </si>
  <si>
    <t>Bollo rette</t>
  </si>
  <si>
    <t>IRES PULIZIE</t>
  </si>
  <si>
    <t>BOLLO PULIZIE</t>
  </si>
  <si>
    <t>NETTO PULIZIE</t>
  </si>
  <si>
    <t>PULIZIE LORDO</t>
  </si>
  <si>
    <t>DAD LORDO</t>
  </si>
  <si>
    <t>IRES DAD</t>
  </si>
  <si>
    <t>BOLLO DAD</t>
  </si>
  <si>
    <t>NETTO DAD</t>
  </si>
  <si>
    <t>INTEGRAZIONE H LORDO</t>
  </si>
  <si>
    <t>IRES H</t>
  </si>
  <si>
    <t>BOLLO H</t>
  </si>
  <si>
    <t>NETTO H</t>
  </si>
  <si>
    <t>Netto rette</t>
  </si>
  <si>
    <t>M.I. - U.S.R. per il Veneto - Ufficio V Ufficio Ambito Territoriale sede di Padova</t>
  </si>
  <si>
    <t>IL DIRIGENTE</t>
  </si>
  <si>
    <t>dott. Roberto Natale</t>
  </si>
  <si>
    <t>Capitolo 1477 PG 8 - Contributi per sostegno economico in relazione alla riduzione o il mancato versamento delle rette</t>
  </si>
  <si>
    <t>Scuole primarie paritarie</t>
  </si>
  <si>
    <t>D. MI 1132 del 14.09.2020 - D. USR Veneto 2302 del 23.09.2020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</si>
</sst>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Mangal"/>
      <family val="2"/>
    </font>
    <font>
      <b/>
      <sz val="8"/>
      <color theme="1"/>
      <name val="Calibri"/>
      <family val="2"/>
      <scheme val="minor"/>
    </font>
    <font>
      <b/>
      <sz val="8"/>
      <color theme="0" tint="-0.499984740745262"/>
      <name val="Cambria"/>
      <family val="1"/>
      <scheme val="major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0" fillId="0" borderId="0"/>
    <xf numFmtId="164" fontId="11" fillId="0" borderId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1" xfId="3" applyFont="1" applyFill="1" applyBorder="1" applyAlignment="1" applyProtection="1">
      <alignment horizontal="left" vertical="center" wrapText="1"/>
    </xf>
    <xf numFmtId="0" fontId="6" fillId="0" borderId="1" xfId="4" applyFont="1" applyFill="1" applyBorder="1"/>
    <xf numFmtId="0" fontId="0" fillId="0" borderId="0" xfId="0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1" xfId="0" quotePrefix="1" applyFont="1" applyBorder="1"/>
    <xf numFmtId="0" fontId="9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/>
    </xf>
    <xf numFmtId="43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13" fillId="5" borderId="1" xfId="1" applyFont="1" applyFill="1" applyBorder="1"/>
    <xf numFmtId="0" fontId="0" fillId="5" borderId="1" xfId="0" applyFill="1" applyBorder="1"/>
    <xf numFmtId="4" fontId="13" fillId="5" borderId="1" xfId="0" applyNumberFormat="1" applyFont="1" applyFill="1" applyBorder="1"/>
    <xf numFmtId="43" fontId="3" fillId="5" borderId="8" xfId="1" applyFont="1" applyFill="1" applyBorder="1"/>
    <xf numFmtId="43" fontId="3" fillId="5" borderId="4" xfId="1" applyFont="1" applyFill="1" applyBorder="1"/>
    <xf numFmtId="4" fontId="3" fillId="5" borderId="1" xfId="0" applyNumberFormat="1" applyFont="1" applyFill="1" applyBorder="1" applyProtection="1">
      <protection locked="0"/>
    </xf>
    <xf numFmtId="43" fontId="3" fillId="5" borderId="1" xfId="1" applyFont="1" applyFill="1" applyBorder="1"/>
    <xf numFmtId="43" fontId="3" fillId="5" borderId="9" xfId="1" applyFont="1" applyFill="1" applyBorder="1"/>
    <xf numFmtId="4" fontId="3" fillId="5" borderId="2" xfId="0" applyNumberFormat="1" applyFont="1" applyFill="1" applyBorder="1" applyProtection="1">
      <protection locked="0"/>
    </xf>
    <xf numFmtId="43" fontId="3" fillId="5" borderId="2" xfId="1" applyFont="1" applyFill="1" applyBorder="1"/>
    <xf numFmtId="4" fontId="3" fillId="5" borderId="1" xfId="0" applyNumberFormat="1" applyFont="1" applyFill="1" applyBorder="1"/>
    <xf numFmtId="43" fontId="3" fillId="6" borderId="0" xfId="1" applyFont="1" applyFill="1"/>
    <xf numFmtId="4" fontId="3" fillId="0" borderId="0" xfId="0" applyNumberFormat="1" applyFont="1"/>
    <xf numFmtId="43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4" fontId="3" fillId="0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2" fontId="3" fillId="0" borderId="4" xfId="0" applyNumberFormat="1" applyFont="1" applyBorder="1"/>
    <xf numFmtId="43" fontId="3" fillId="7" borderId="1" xfId="0" applyNumberFormat="1" applyFont="1" applyFill="1" applyBorder="1"/>
    <xf numFmtId="43" fontId="3" fillId="7" borderId="4" xfId="0" applyNumberFormat="1" applyFont="1" applyFill="1" applyBorder="1"/>
    <xf numFmtId="4" fontId="3" fillId="7" borderId="1" xfId="0" applyNumberFormat="1" applyFont="1" applyFill="1" applyBorder="1"/>
    <xf numFmtId="4" fontId="12" fillId="7" borderId="1" xfId="0" applyNumberFormat="1" applyFont="1" applyFill="1" applyBorder="1"/>
    <xf numFmtId="43" fontId="3" fillId="0" borderId="4" xfId="1" applyFont="1" applyBorder="1"/>
    <xf numFmtId="43" fontId="3" fillId="0" borderId="4" xfId="0" applyNumberFormat="1" applyFont="1" applyBorder="1"/>
    <xf numFmtId="43" fontId="3" fillId="0" borderId="1" xfId="1" applyFont="1" applyBorder="1"/>
    <xf numFmtId="43" fontId="8" fillId="7" borderId="7" xfId="1" applyFont="1" applyFill="1" applyBorder="1"/>
    <xf numFmtId="43" fontId="6" fillId="0" borderId="1" xfId="1" applyFont="1" applyBorder="1" applyAlignment="1">
      <alignment horizontal="right" vertical="center"/>
    </xf>
    <xf numFmtId="43" fontId="3" fillId="0" borderId="1" xfId="0" applyNumberFormat="1" applyFont="1" applyBorder="1"/>
    <xf numFmtId="0" fontId="3" fillId="8" borderId="1" xfId="0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7">
    <cellStyle name="Collegamento ipertestuale" xfId="3" builtinId="8"/>
    <cellStyle name="Migliaia" xfId="1" builtinId="3"/>
    <cellStyle name="Migliaia [0] 4 2 2 2" xfId="6"/>
    <cellStyle name="Normale" xfId="0" builtinId="0"/>
    <cellStyle name="Normale 2" xfId="2"/>
    <cellStyle name="Normale 2 3" xfId="5"/>
    <cellStyle name="Valore valido" xfId="4" builtinId="26"/>
  </cellStyles>
  <dxfs count="0"/>
  <tableStyles count="0" defaultTableStyle="TableStyleMedium2" defaultPivotStyle="PivotStyleLight16"/>
  <colors>
    <mruColors>
      <color rgb="FFB7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561976</xdr:colOff>
      <xdr:row>0</xdr:row>
      <xdr:rowOff>47625</xdr:rowOff>
    </xdr:from>
    <xdr:to>
      <xdr:col>2</xdr:col>
      <xdr:colOff>571500</xdr:colOff>
      <xdr:row>0</xdr:row>
      <xdr:rowOff>1042705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47625"/>
          <a:ext cx="704849" cy="995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466724</xdr:colOff>
      <xdr:row>0</xdr:row>
      <xdr:rowOff>104775</xdr:rowOff>
    </xdr:from>
    <xdr:to>
      <xdr:col>24</xdr:col>
      <xdr:colOff>204011</xdr:colOff>
      <xdr:row>0</xdr:row>
      <xdr:rowOff>971550</xdr:rowOff>
    </xdr:to>
    <xdr:pic>
      <xdr:nvPicPr>
        <xdr:cNvPr id="3" name="Immagine 4" descr="Descrizione: emblema_g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899" y="104775"/>
          <a:ext cx="76598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spes.pd.it" TargetMode="External"/><Relationship Id="rId3" Type="http://schemas.openxmlformats.org/officeDocument/2006/relationships/hyperlink" Target="mailto:sacrocuoremonselice@gmail.com" TargetMode="External"/><Relationship Id="rId7" Type="http://schemas.openxmlformats.org/officeDocument/2006/relationships/hyperlink" Target="mailto:pasc.liviero@pcn.net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segreteria@donboscopadova.it" TargetMode="External"/><Relationship Id="rId1" Type="http://schemas.openxmlformats.org/officeDocument/2006/relationships/hyperlink" Target="mailto:conslvpd@fdcc.org" TargetMode="External"/><Relationship Id="rId6" Type="http://schemas.openxmlformats.org/officeDocument/2006/relationships/hyperlink" Target="mailto:segreteria@gesumaria.ne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nfo@siic.it" TargetMode="External"/><Relationship Id="rId10" Type="http://schemas.openxmlformats.org/officeDocument/2006/relationships/hyperlink" Target="mailto:igina.eco@dimesse.it" TargetMode="External"/><Relationship Id="rId4" Type="http://schemas.openxmlformats.org/officeDocument/2006/relationships/hyperlink" Target="mailto:sacrocuoremonselice@gmail.com" TargetMode="External"/><Relationship Id="rId9" Type="http://schemas.openxmlformats.org/officeDocument/2006/relationships/hyperlink" Target="mailto:scuolacapitanio.direzio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B1" zoomScaleNormal="100" workbookViewId="0">
      <selection activeCell="H5" sqref="H5"/>
    </sheetView>
  </sheetViews>
  <sheetFormatPr defaultRowHeight="15" x14ac:dyDescent="0.25"/>
  <cols>
    <col min="1" max="1" width="2.7109375" style="1" hidden="1" customWidth="1"/>
    <col min="2" max="2" width="10.42578125" bestFit="1" customWidth="1"/>
    <col min="3" max="3" width="10.28515625" customWidth="1"/>
    <col min="4" max="4" width="10.85546875" customWidth="1"/>
    <col min="5" max="5" width="25" customWidth="1"/>
    <col min="6" max="6" width="9.85546875" style="18" hidden="1" customWidth="1"/>
    <col min="7" max="7" width="33.42578125" hidden="1" customWidth="1"/>
    <col min="8" max="8" width="51.7109375" customWidth="1"/>
    <col min="9" max="9" width="27.5703125" hidden="1" customWidth="1"/>
    <col min="10" max="11" width="12.28515625" hidden="1" customWidth="1"/>
    <col min="12" max="12" width="12" hidden="1" customWidth="1"/>
    <col min="13" max="14" width="10.7109375" hidden="1" customWidth="1"/>
    <col min="15" max="15" width="9.42578125" hidden="1" customWidth="1"/>
    <col min="16" max="16" width="6.5703125" hidden="1" customWidth="1"/>
    <col min="17" max="17" width="10.85546875" hidden="1" customWidth="1"/>
    <col min="18" max="18" width="10.140625" hidden="1" customWidth="1"/>
    <col min="19" max="19" width="7.28515625" hidden="1" customWidth="1"/>
    <col min="20" max="20" width="7" hidden="1" customWidth="1"/>
    <col min="21" max="21" width="8.140625" hidden="1" customWidth="1"/>
    <col min="22" max="22" width="9.85546875" customWidth="1"/>
    <col min="23" max="23" width="9.140625" customWidth="1"/>
    <col min="24" max="24" width="6.28515625" customWidth="1"/>
    <col min="25" max="25" width="9.7109375" customWidth="1"/>
    <col min="26" max="26" width="8.7109375" hidden="1" customWidth="1"/>
    <col min="27" max="27" width="7.140625" hidden="1" customWidth="1"/>
    <col min="28" max="28" width="6.42578125" hidden="1" customWidth="1"/>
    <col min="29" max="29" width="8.28515625" hidden="1" customWidth="1"/>
    <col min="30" max="30" width="9" hidden="1" customWidth="1"/>
    <col min="31" max="31" width="8.28515625" hidden="1" customWidth="1"/>
    <col min="32" max="32" width="6.42578125" hidden="1" customWidth="1"/>
    <col min="33" max="33" width="9.42578125" hidden="1" customWidth="1"/>
    <col min="34" max="49" width="0" hidden="1" customWidth="1"/>
  </cols>
  <sheetData>
    <row r="1" spans="1:33" ht="81.75" customHeight="1" x14ac:dyDescent="0.25">
      <c r="B1" s="63" t="s">
        <v>181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33" ht="26.25" customHeight="1" x14ac:dyDescent="0.25">
      <c r="B2" s="64" t="s">
        <v>184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33" ht="12" customHeight="1" x14ac:dyDescent="0.25">
      <c r="B3" s="65" t="s">
        <v>185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33" ht="14.25" customHeight="1" x14ac:dyDescent="0.25">
      <c r="B4" s="61" t="s">
        <v>186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33" ht="36" x14ac:dyDescent="0.25">
      <c r="A5" s="2"/>
      <c r="B5" s="4" t="s">
        <v>124</v>
      </c>
      <c r="C5" s="43" t="s">
        <v>160</v>
      </c>
      <c r="D5" s="4" t="s">
        <v>129</v>
      </c>
      <c r="E5" s="4" t="s">
        <v>164</v>
      </c>
      <c r="F5" s="16" t="s">
        <v>128</v>
      </c>
      <c r="G5" s="4" t="s">
        <v>126</v>
      </c>
      <c r="H5" s="4" t="s">
        <v>161</v>
      </c>
      <c r="I5" s="4" t="s">
        <v>125</v>
      </c>
      <c r="J5" s="23" t="s">
        <v>148</v>
      </c>
      <c r="K5" s="25" t="s">
        <v>154</v>
      </c>
      <c r="L5" s="26" t="s">
        <v>155</v>
      </c>
      <c r="M5" s="25" t="s">
        <v>156</v>
      </c>
      <c r="N5" s="25" t="s">
        <v>157</v>
      </c>
      <c r="O5" s="25" t="s">
        <v>138</v>
      </c>
      <c r="P5" s="25" t="s">
        <v>43</v>
      </c>
      <c r="Q5" s="40" t="s">
        <v>153</v>
      </c>
      <c r="R5" s="57" t="s">
        <v>171</v>
      </c>
      <c r="S5" s="57" t="s">
        <v>168</v>
      </c>
      <c r="T5" s="57" t="s">
        <v>169</v>
      </c>
      <c r="U5" s="57" t="s">
        <v>170</v>
      </c>
      <c r="V5" s="56" t="s">
        <v>165</v>
      </c>
      <c r="W5" s="56" t="s">
        <v>166</v>
      </c>
      <c r="X5" s="56" t="s">
        <v>167</v>
      </c>
      <c r="Y5" s="56" t="s">
        <v>180</v>
      </c>
      <c r="Z5" s="58" t="s">
        <v>172</v>
      </c>
      <c r="AA5" s="58" t="s">
        <v>173</v>
      </c>
      <c r="AB5" s="58" t="s">
        <v>174</v>
      </c>
      <c r="AC5" s="58" t="s">
        <v>175</v>
      </c>
      <c r="AD5" s="59" t="s">
        <v>176</v>
      </c>
      <c r="AE5" s="59" t="s">
        <v>177</v>
      </c>
      <c r="AF5" s="59" t="s">
        <v>178</v>
      </c>
      <c r="AG5" s="59" t="s">
        <v>179</v>
      </c>
    </row>
    <row r="6" spans="1:33" ht="12.75" customHeight="1" thickBot="1" x14ac:dyDescent="0.3">
      <c r="A6" s="19"/>
      <c r="B6" s="20"/>
      <c r="C6" s="20"/>
      <c r="D6" s="20"/>
      <c r="E6" s="20"/>
      <c r="F6" s="20"/>
      <c r="G6" s="20"/>
      <c r="H6" s="20"/>
      <c r="I6" s="22"/>
      <c r="J6" s="27">
        <v>2327737.16</v>
      </c>
      <c r="K6" s="28"/>
      <c r="L6" s="28"/>
      <c r="M6" s="29">
        <v>740079.08</v>
      </c>
      <c r="N6" s="28"/>
      <c r="O6" s="28"/>
      <c r="P6" s="28"/>
      <c r="Q6" s="41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12.75" customHeight="1" thickTop="1" x14ac:dyDescent="0.25">
      <c r="A7" s="5">
        <v>1</v>
      </c>
      <c r="B7" s="14" t="s">
        <v>146</v>
      </c>
      <c r="C7" s="2" t="s">
        <v>140</v>
      </c>
      <c r="D7" s="2" t="s">
        <v>141</v>
      </c>
      <c r="E7" s="5" t="s">
        <v>68</v>
      </c>
      <c r="F7" s="20"/>
      <c r="G7" s="5" t="s">
        <v>142</v>
      </c>
      <c r="H7" s="5" t="s">
        <v>143</v>
      </c>
      <c r="I7" s="21" t="s">
        <v>144</v>
      </c>
      <c r="J7" s="30">
        <v>47500</v>
      </c>
      <c r="K7" s="31">
        <v>16150.36</v>
      </c>
      <c r="L7" s="32">
        <f>ROUND(J7-K7,2)</f>
        <v>31349.64</v>
      </c>
      <c r="M7" s="33">
        <f>ROUND($M$6*J7/$J$6,2)</f>
        <v>15102.12</v>
      </c>
      <c r="N7" s="37">
        <f>ROUND(L7+M7,2)</f>
        <v>46451.76</v>
      </c>
      <c r="O7" s="33">
        <f>ROUND(N7*4%,2)</f>
        <v>1858.07</v>
      </c>
      <c r="P7" s="33">
        <v>2</v>
      </c>
      <c r="Q7" s="42">
        <f>ROUND(N7-O7-P7,2)</f>
        <v>44591.69</v>
      </c>
      <c r="R7" s="44">
        <v>358.91</v>
      </c>
      <c r="S7" s="50">
        <f>ROUND(R7*4%,2)</f>
        <v>14.36</v>
      </c>
      <c r="T7" s="50">
        <v>2</v>
      </c>
      <c r="U7" s="51">
        <f>ROUND(R7-S7-T7,2)</f>
        <v>342.55</v>
      </c>
      <c r="V7" s="52">
        <v>44272.5</v>
      </c>
      <c r="W7" s="52">
        <f>ROUND(V7*4%,2)</f>
        <v>1770.9</v>
      </c>
      <c r="X7" s="52">
        <v>2</v>
      </c>
      <c r="Y7" s="52">
        <f>ROUND(V7-W7-X7,2)</f>
        <v>42499.6</v>
      </c>
      <c r="Z7" s="54">
        <v>214.82</v>
      </c>
      <c r="AA7" s="52">
        <f>ROUND(Z7*4%,2)</f>
        <v>8.59</v>
      </c>
      <c r="AB7" s="52">
        <v>2</v>
      </c>
      <c r="AC7" s="55">
        <f>ROUND(Z7-AA7-AB7,2)</f>
        <v>204.23</v>
      </c>
      <c r="AD7" s="52">
        <v>0</v>
      </c>
      <c r="AE7" s="52">
        <f>ROUND(AD7*4%,2)</f>
        <v>0</v>
      </c>
      <c r="AF7" s="52">
        <v>0</v>
      </c>
      <c r="AG7" s="52">
        <f>ROUND(AD7-AE7-AF7,2)</f>
        <v>0</v>
      </c>
    </row>
    <row r="8" spans="1:33" x14ac:dyDescent="0.25">
      <c r="A8" s="2">
        <v>2</v>
      </c>
      <c r="B8" s="2" t="s">
        <v>1</v>
      </c>
      <c r="C8" s="2" t="s">
        <v>22</v>
      </c>
      <c r="D8" s="2" t="s">
        <v>0</v>
      </c>
      <c r="E8" s="5" t="s">
        <v>112</v>
      </c>
      <c r="F8" s="5" t="s">
        <v>114</v>
      </c>
      <c r="G8" s="5" t="s">
        <v>111</v>
      </c>
      <c r="H8" s="5" t="s">
        <v>113</v>
      </c>
      <c r="I8" s="7" t="s">
        <v>75</v>
      </c>
      <c r="J8" s="31">
        <v>96835</v>
      </c>
      <c r="K8" s="31">
        <v>32924.620000000003</v>
      </c>
      <c r="L8" s="32">
        <f>ROUND(J8-K8,2)</f>
        <v>63910.38</v>
      </c>
      <c r="M8" s="33">
        <f t="shared" ref="M8:M28" si="0">ROUND($M$6*J8/$J$6,2)</f>
        <v>30787.65</v>
      </c>
      <c r="N8" s="37">
        <f t="shared" ref="N8:N28" si="1">ROUND(L8+M8,2)</f>
        <v>94698.03</v>
      </c>
      <c r="O8" s="33">
        <f t="shared" ref="O8:O28" si="2">ROUND(N8*4%,2)</f>
        <v>3787.92</v>
      </c>
      <c r="P8" s="33">
        <v>2</v>
      </c>
      <c r="Q8" s="42">
        <f t="shared" ref="Q8:Q28" si="3">ROUND(N8-O8-P8,2)</f>
        <v>90908.11</v>
      </c>
      <c r="R8" s="44">
        <v>318.70999999999998</v>
      </c>
      <c r="S8" s="50">
        <f t="shared" ref="S8:S28" si="4">ROUND(R8*4%,2)</f>
        <v>12.75</v>
      </c>
      <c r="T8" s="50">
        <v>2</v>
      </c>
      <c r="U8" s="51">
        <f t="shared" ref="U8:U28" si="5">ROUND(R8-S8-T8,2)</f>
        <v>303.95999999999998</v>
      </c>
      <c r="V8" s="52">
        <v>39313.980000000003</v>
      </c>
      <c r="W8" s="52">
        <f t="shared" ref="W8:W28" si="6">ROUND(V8*4%,2)</f>
        <v>1572.56</v>
      </c>
      <c r="X8" s="52">
        <v>2</v>
      </c>
      <c r="Y8" s="52">
        <f t="shared" ref="Y8:Y28" si="7">ROUND(V8-W8-X8,2)</f>
        <v>37739.42</v>
      </c>
      <c r="Z8" s="54">
        <v>190.76</v>
      </c>
      <c r="AA8" s="52">
        <f t="shared" ref="AA8:AA28" si="8">ROUND(Z8*4%,2)</f>
        <v>7.63</v>
      </c>
      <c r="AB8" s="52">
        <v>2</v>
      </c>
      <c r="AC8" s="55">
        <f t="shared" ref="AC8:AC28" si="9">ROUND(Z8-AA8-AB8,2)</f>
        <v>181.13</v>
      </c>
      <c r="AD8" s="52">
        <v>0</v>
      </c>
      <c r="AE8" s="52">
        <f t="shared" ref="AE8:AE28" si="10">ROUND(AD8*4%,2)</f>
        <v>0</v>
      </c>
      <c r="AF8" s="52">
        <v>0</v>
      </c>
      <c r="AG8" s="52">
        <f t="shared" ref="AG8:AG28" si="11">ROUND(AD8-AE8-AF8,2)</f>
        <v>0</v>
      </c>
    </row>
    <row r="9" spans="1:33" x14ac:dyDescent="0.25">
      <c r="A9" s="5">
        <v>3</v>
      </c>
      <c r="B9" s="14" t="s">
        <v>147</v>
      </c>
      <c r="C9" s="2" t="s">
        <v>23</v>
      </c>
      <c r="D9" s="2" t="s">
        <v>2</v>
      </c>
      <c r="E9" s="5" t="s">
        <v>70</v>
      </c>
      <c r="F9" s="5" t="s">
        <v>65</v>
      </c>
      <c r="G9" s="5" t="s">
        <v>64</v>
      </c>
      <c r="H9" s="5" t="s">
        <v>66</v>
      </c>
      <c r="I9" s="7" t="s">
        <v>49</v>
      </c>
      <c r="J9" s="31">
        <v>96835</v>
      </c>
      <c r="K9" s="31">
        <v>32924.620000000003</v>
      </c>
      <c r="L9" s="32">
        <f t="shared" ref="L9:L28" si="12">ROUND(J9-K9,2)</f>
        <v>63910.38</v>
      </c>
      <c r="M9" s="33">
        <f t="shared" si="0"/>
        <v>30787.65</v>
      </c>
      <c r="N9" s="37">
        <f t="shared" si="1"/>
        <v>94698.03</v>
      </c>
      <c r="O9" s="33">
        <f t="shared" si="2"/>
        <v>3787.92</v>
      </c>
      <c r="P9" s="33">
        <v>2</v>
      </c>
      <c r="Q9" s="42">
        <f t="shared" si="3"/>
        <v>90908.11</v>
      </c>
      <c r="R9" s="45">
        <v>330.2</v>
      </c>
      <c r="S9" s="50">
        <f t="shared" si="4"/>
        <v>13.21</v>
      </c>
      <c r="T9" s="50">
        <v>2</v>
      </c>
      <c r="U9" s="51">
        <f t="shared" si="5"/>
        <v>314.99</v>
      </c>
      <c r="V9" s="52">
        <v>40730.699999999997</v>
      </c>
      <c r="W9" s="52">
        <f t="shared" si="6"/>
        <v>1629.23</v>
      </c>
      <c r="X9" s="52">
        <v>2</v>
      </c>
      <c r="Y9" s="52">
        <f t="shared" si="7"/>
        <v>39099.47</v>
      </c>
      <c r="Z9" s="54">
        <v>197.63</v>
      </c>
      <c r="AA9" s="52">
        <f t="shared" si="8"/>
        <v>7.91</v>
      </c>
      <c r="AB9" s="52">
        <v>2</v>
      </c>
      <c r="AC9" s="55">
        <f t="shared" si="9"/>
        <v>187.72</v>
      </c>
      <c r="AD9" s="52">
        <v>0</v>
      </c>
      <c r="AE9" s="52">
        <f t="shared" si="10"/>
        <v>0</v>
      </c>
      <c r="AF9" s="52">
        <v>0</v>
      </c>
      <c r="AG9" s="52">
        <f t="shared" si="11"/>
        <v>0</v>
      </c>
    </row>
    <row r="10" spans="1:33" x14ac:dyDescent="0.25">
      <c r="A10" s="2">
        <v>4</v>
      </c>
      <c r="B10" s="2" t="s">
        <v>24</v>
      </c>
      <c r="C10" s="2" t="s">
        <v>25</v>
      </c>
      <c r="D10" s="2" t="s">
        <v>4</v>
      </c>
      <c r="E10" s="5" t="s">
        <v>69</v>
      </c>
      <c r="F10" s="5"/>
      <c r="G10" s="5" t="s">
        <v>51</v>
      </c>
      <c r="H10" s="5" t="s">
        <v>52</v>
      </c>
      <c r="I10" s="7" t="s">
        <v>74</v>
      </c>
      <c r="J10" s="31">
        <v>101735</v>
      </c>
      <c r="K10" s="31">
        <v>34590.660000000003</v>
      </c>
      <c r="L10" s="32">
        <f t="shared" si="12"/>
        <v>67144.34</v>
      </c>
      <c r="M10" s="33">
        <f t="shared" si="0"/>
        <v>32345.55</v>
      </c>
      <c r="N10" s="37">
        <f t="shared" si="1"/>
        <v>99489.89</v>
      </c>
      <c r="O10" s="33">
        <f t="shared" si="2"/>
        <v>3979.6</v>
      </c>
      <c r="P10" s="33">
        <v>2</v>
      </c>
      <c r="Q10" s="42">
        <f t="shared" si="3"/>
        <v>95508.29</v>
      </c>
      <c r="R10" s="44">
        <v>317.62</v>
      </c>
      <c r="S10" s="50">
        <f t="shared" si="4"/>
        <v>12.7</v>
      </c>
      <c r="T10" s="50">
        <v>2</v>
      </c>
      <c r="U10" s="51">
        <f t="shared" si="5"/>
        <v>302.92</v>
      </c>
      <c r="V10" s="52">
        <v>30459.48</v>
      </c>
      <c r="W10" s="52">
        <f t="shared" si="6"/>
        <v>1218.3800000000001</v>
      </c>
      <c r="X10" s="52">
        <v>2</v>
      </c>
      <c r="Y10" s="52">
        <f t="shared" si="7"/>
        <v>29239.1</v>
      </c>
      <c r="Z10" s="54">
        <v>147.79</v>
      </c>
      <c r="AA10" s="52">
        <f t="shared" si="8"/>
        <v>5.91</v>
      </c>
      <c r="AB10" s="52">
        <v>2</v>
      </c>
      <c r="AC10" s="55">
        <f t="shared" si="9"/>
        <v>139.88</v>
      </c>
      <c r="AD10" s="52">
        <v>1634.34</v>
      </c>
      <c r="AE10" s="52">
        <f t="shared" si="10"/>
        <v>65.37</v>
      </c>
      <c r="AF10" s="52">
        <v>2</v>
      </c>
      <c r="AG10" s="52">
        <f t="shared" si="11"/>
        <v>1566.97</v>
      </c>
    </row>
    <row r="11" spans="1:33" x14ac:dyDescent="0.25">
      <c r="A11" s="5">
        <v>5</v>
      </c>
      <c r="B11" s="2" t="s">
        <v>24</v>
      </c>
      <c r="C11" s="2" t="s">
        <v>26</v>
      </c>
      <c r="D11" s="2" t="s">
        <v>4</v>
      </c>
      <c r="E11" s="5" t="s">
        <v>68</v>
      </c>
      <c r="F11" s="5"/>
      <c r="G11" s="5" t="s">
        <v>51</v>
      </c>
      <c r="H11" s="5" t="s">
        <v>52</v>
      </c>
      <c r="I11" s="7" t="s">
        <v>74</v>
      </c>
      <c r="J11" s="31">
        <v>96835</v>
      </c>
      <c r="K11" s="31">
        <v>32924.620000000003</v>
      </c>
      <c r="L11" s="32">
        <f t="shared" si="12"/>
        <v>63910.38</v>
      </c>
      <c r="M11" s="33">
        <f t="shared" si="0"/>
        <v>30787.65</v>
      </c>
      <c r="N11" s="37">
        <f t="shared" si="1"/>
        <v>94698.03</v>
      </c>
      <c r="O11" s="33">
        <f t="shared" si="2"/>
        <v>3787.92</v>
      </c>
      <c r="P11" s="33">
        <v>2</v>
      </c>
      <c r="Q11" s="42">
        <f t="shared" si="3"/>
        <v>90908.11</v>
      </c>
      <c r="R11" s="44">
        <v>317.62</v>
      </c>
      <c r="S11" s="50">
        <f t="shared" si="4"/>
        <v>12.7</v>
      </c>
      <c r="T11" s="50">
        <v>2</v>
      </c>
      <c r="U11" s="51">
        <f t="shared" si="5"/>
        <v>302.92</v>
      </c>
      <c r="V11" s="52">
        <v>35418</v>
      </c>
      <c r="W11" s="52">
        <f t="shared" si="6"/>
        <v>1416.72</v>
      </c>
      <c r="X11" s="52">
        <v>2</v>
      </c>
      <c r="Y11" s="52">
        <f t="shared" si="7"/>
        <v>33999.279999999999</v>
      </c>
      <c r="Z11" s="54">
        <v>171.85</v>
      </c>
      <c r="AA11" s="52">
        <f t="shared" si="8"/>
        <v>6.87</v>
      </c>
      <c r="AB11" s="52">
        <v>2</v>
      </c>
      <c r="AC11" s="55">
        <f t="shared" si="9"/>
        <v>162.97999999999999</v>
      </c>
      <c r="AD11" s="52">
        <v>0</v>
      </c>
      <c r="AE11" s="52">
        <f t="shared" si="10"/>
        <v>0</v>
      </c>
      <c r="AF11" s="52">
        <v>0</v>
      </c>
      <c r="AG11" s="52">
        <f t="shared" si="11"/>
        <v>0</v>
      </c>
    </row>
    <row r="12" spans="1:33" x14ac:dyDescent="0.25">
      <c r="A12" s="2">
        <v>6</v>
      </c>
      <c r="B12" s="14" t="s">
        <v>44</v>
      </c>
      <c r="C12" s="2" t="s">
        <v>45</v>
      </c>
      <c r="D12" s="2" t="s">
        <v>6</v>
      </c>
      <c r="E12" s="5" t="s">
        <v>67</v>
      </c>
      <c r="F12" s="5" t="s">
        <v>61</v>
      </c>
      <c r="G12" s="5" t="s">
        <v>59</v>
      </c>
      <c r="H12" s="5" t="s">
        <v>60</v>
      </c>
      <c r="I12" s="7" t="s">
        <v>76</v>
      </c>
      <c r="J12" s="31">
        <v>19000</v>
      </c>
      <c r="K12" s="31">
        <v>9690.2099999999991</v>
      </c>
      <c r="L12" s="32">
        <f t="shared" si="12"/>
        <v>9309.7900000000009</v>
      </c>
      <c r="M12" s="33">
        <f t="shared" si="0"/>
        <v>6040.85</v>
      </c>
      <c r="N12" s="37">
        <f t="shared" si="1"/>
        <v>15350.64</v>
      </c>
      <c r="O12" s="33">
        <f t="shared" si="2"/>
        <v>614.03</v>
      </c>
      <c r="P12" s="33">
        <v>2</v>
      </c>
      <c r="Q12" s="42">
        <f t="shared" si="3"/>
        <v>14734.61</v>
      </c>
      <c r="R12" s="44">
        <v>317.62</v>
      </c>
      <c r="S12" s="50">
        <f t="shared" si="4"/>
        <v>12.7</v>
      </c>
      <c r="T12" s="50">
        <v>2</v>
      </c>
      <c r="U12" s="51">
        <f t="shared" si="5"/>
        <v>302.92</v>
      </c>
      <c r="V12" s="52">
        <v>18417.36</v>
      </c>
      <c r="W12" s="52">
        <f t="shared" si="6"/>
        <v>736.69</v>
      </c>
      <c r="X12" s="52">
        <v>2</v>
      </c>
      <c r="Y12" s="52">
        <f t="shared" si="7"/>
        <v>17678.669999999998</v>
      </c>
      <c r="Z12" s="54">
        <v>89.36</v>
      </c>
      <c r="AA12" s="52">
        <f t="shared" si="8"/>
        <v>3.57</v>
      </c>
      <c r="AB12" s="52">
        <v>2</v>
      </c>
      <c r="AC12" s="55">
        <f t="shared" si="9"/>
        <v>83.79</v>
      </c>
      <c r="AD12" s="52">
        <v>0</v>
      </c>
      <c r="AE12" s="52">
        <f t="shared" si="10"/>
        <v>0</v>
      </c>
      <c r="AF12" s="52">
        <v>0</v>
      </c>
      <c r="AG12" s="52">
        <f t="shared" si="11"/>
        <v>0</v>
      </c>
    </row>
    <row r="13" spans="1:33" x14ac:dyDescent="0.25">
      <c r="A13" s="5">
        <v>7</v>
      </c>
      <c r="B13" s="2" t="s">
        <v>13</v>
      </c>
      <c r="C13" s="2" t="s">
        <v>27</v>
      </c>
      <c r="D13" s="2" t="s">
        <v>6</v>
      </c>
      <c r="E13" s="5" t="s">
        <v>62</v>
      </c>
      <c r="F13" s="5" t="s">
        <v>58</v>
      </c>
      <c r="G13" s="5" t="s">
        <v>53</v>
      </c>
      <c r="H13" s="5" t="s">
        <v>162</v>
      </c>
      <c r="I13" s="7" t="s">
        <v>54</v>
      </c>
      <c r="J13" s="31">
        <v>217120</v>
      </c>
      <c r="K13" s="31">
        <v>72751.399999999994</v>
      </c>
      <c r="L13" s="32">
        <f t="shared" si="12"/>
        <v>144368.6</v>
      </c>
      <c r="M13" s="33">
        <f t="shared" si="0"/>
        <v>69030.98</v>
      </c>
      <c r="N13" s="37">
        <f t="shared" si="1"/>
        <v>213399.58</v>
      </c>
      <c r="O13" s="33">
        <f t="shared" si="2"/>
        <v>8535.98</v>
      </c>
      <c r="P13" s="33">
        <v>2</v>
      </c>
      <c r="Q13" s="42">
        <f t="shared" si="3"/>
        <v>204861.6</v>
      </c>
      <c r="R13" s="44">
        <v>712.07</v>
      </c>
      <c r="S13" s="50">
        <f t="shared" si="4"/>
        <v>28.48</v>
      </c>
      <c r="T13" s="50">
        <v>2</v>
      </c>
      <c r="U13" s="51">
        <f t="shared" si="5"/>
        <v>681.59</v>
      </c>
      <c r="V13" s="52">
        <v>87836.64</v>
      </c>
      <c r="W13" s="52">
        <f t="shared" si="6"/>
        <v>3513.47</v>
      </c>
      <c r="X13" s="52">
        <v>2</v>
      </c>
      <c r="Y13" s="52">
        <f t="shared" si="7"/>
        <v>84321.17</v>
      </c>
      <c r="Z13" s="54">
        <v>426.19</v>
      </c>
      <c r="AA13" s="52">
        <f t="shared" si="8"/>
        <v>17.05</v>
      </c>
      <c r="AB13" s="52">
        <v>2</v>
      </c>
      <c r="AC13" s="55">
        <f t="shared" si="9"/>
        <v>407.14</v>
      </c>
      <c r="AD13" s="52">
        <v>6767.4</v>
      </c>
      <c r="AE13" s="52">
        <f t="shared" si="10"/>
        <v>270.7</v>
      </c>
      <c r="AF13" s="52">
        <v>2</v>
      </c>
      <c r="AG13" s="52">
        <f t="shared" si="11"/>
        <v>6494.7</v>
      </c>
    </row>
    <row r="14" spans="1:33" x14ac:dyDescent="0.25">
      <c r="A14" s="2">
        <v>8</v>
      </c>
      <c r="B14" s="2" t="s">
        <v>3</v>
      </c>
      <c r="C14" s="2" t="s">
        <v>28</v>
      </c>
      <c r="D14" s="2" t="s">
        <v>6</v>
      </c>
      <c r="E14" s="5" t="s">
        <v>47</v>
      </c>
      <c r="F14" s="5"/>
      <c r="G14" s="5"/>
      <c r="H14" s="5" t="s">
        <v>48</v>
      </c>
      <c r="I14" s="7" t="s">
        <v>77</v>
      </c>
      <c r="J14" s="31">
        <v>187588.12</v>
      </c>
      <c r="K14" s="31">
        <v>60075.28</v>
      </c>
      <c r="L14" s="32">
        <f t="shared" si="12"/>
        <v>127512.84</v>
      </c>
      <c r="M14" s="33">
        <f t="shared" si="0"/>
        <v>59641.63</v>
      </c>
      <c r="N14" s="37">
        <f t="shared" si="1"/>
        <v>187154.47</v>
      </c>
      <c r="O14" s="33">
        <f t="shared" si="2"/>
        <v>7486.18</v>
      </c>
      <c r="P14" s="33">
        <v>2</v>
      </c>
      <c r="Q14" s="42">
        <f t="shared" si="3"/>
        <v>179666.29</v>
      </c>
      <c r="R14" s="44">
        <v>493.86</v>
      </c>
      <c r="S14" s="50">
        <f t="shared" si="4"/>
        <v>19.75</v>
      </c>
      <c r="T14" s="50">
        <v>2</v>
      </c>
      <c r="U14" s="51">
        <f t="shared" si="5"/>
        <v>472.11</v>
      </c>
      <c r="V14" s="52">
        <v>60918.96</v>
      </c>
      <c r="W14" s="52">
        <f t="shared" si="6"/>
        <v>2436.7600000000002</v>
      </c>
      <c r="X14" s="52">
        <v>2</v>
      </c>
      <c r="Y14" s="52">
        <f t="shared" si="7"/>
        <v>58480.2</v>
      </c>
      <c r="Z14" s="54">
        <v>295.58999999999997</v>
      </c>
      <c r="AA14" s="52">
        <f t="shared" si="8"/>
        <v>11.82</v>
      </c>
      <c r="AB14" s="52">
        <v>2</v>
      </c>
      <c r="AC14" s="55">
        <f t="shared" si="9"/>
        <v>281.77</v>
      </c>
      <c r="AD14" s="52">
        <v>7480.16</v>
      </c>
      <c r="AE14" s="52">
        <f t="shared" si="10"/>
        <v>299.20999999999998</v>
      </c>
      <c r="AF14" s="52">
        <v>2</v>
      </c>
      <c r="AG14" s="52">
        <f t="shared" si="11"/>
        <v>7178.95</v>
      </c>
    </row>
    <row r="15" spans="1:33" x14ac:dyDescent="0.25">
      <c r="A15" s="5">
        <v>9</v>
      </c>
      <c r="B15" s="2" t="s">
        <v>29</v>
      </c>
      <c r="C15" s="2" t="s">
        <v>30</v>
      </c>
      <c r="D15" s="2" t="s">
        <v>6</v>
      </c>
      <c r="E15" s="5" t="s">
        <v>31</v>
      </c>
      <c r="F15" s="5" t="s">
        <v>73</v>
      </c>
      <c r="G15" s="5" t="s">
        <v>72</v>
      </c>
      <c r="H15" s="5" t="s">
        <v>71</v>
      </c>
      <c r="I15" s="7" t="s">
        <v>78</v>
      </c>
      <c r="J15" s="31">
        <v>198261.28</v>
      </c>
      <c r="K15" s="31">
        <v>65625.279999999999</v>
      </c>
      <c r="L15" s="32">
        <f t="shared" si="12"/>
        <v>132636</v>
      </c>
      <c r="M15" s="33">
        <f t="shared" si="0"/>
        <v>63035.05</v>
      </c>
      <c r="N15" s="37">
        <f t="shared" si="1"/>
        <v>195671.05</v>
      </c>
      <c r="O15" s="33">
        <f t="shared" si="2"/>
        <v>7826.84</v>
      </c>
      <c r="P15" s="33">
        <v>2</v>
      </c>
      <c r="Q15" s="42">
        <f t="shared" si="3"/>
        <v>187842.21</v>
      </c>
      <c r="R15" s="44">
        <v>700.59</v>
      </c>
      <c r="S15" s="50">
        <v>0</v>
      </c>
      <c r="T15" s="50">
        <v>0</v>
      </c>
      <c r="U15" s="51">
        <f t="shared" si="5"/>
        <v>700.59</v>
      </c>
      <c r="V15" s="52">
        <v>86419.92</v>
      </c>
      <c r="W15" s="52">
        <f t="shared" si="6"/>
        <v>3456.8</v>
      </c>
      <c r="X15" s="52">
        <v>2</v>
      </c>
      <c r="Y15" s="52">
        <f t="shared" si="7"/>
        <v>82961.119999999995</v>
      </c>
      <c r="Z15" s="54">
        <v>419.32</v>
      </c>
      <c r="AA15" s="52">
        <f t="shared" si="8"/>
        <v>16.77</v>
      </c>
      <c r="AB15" s="52">
        <v>2</v>
      </c>
      <c r="AC15" s="55">
        <f t="shared" si="9"/>
        <v>400.55</v>
      </c>
      <c r="AD15" s="52">
        <v>4529.2299999999996</v>
      </c>
      <c r="AE15" s="52">
        <f t="shared" si="10"/>
        <v>181.17</v>
      </c>
      <c r="AF15" s="52">
        <v>2</v>
      </c>
      <c r="AG15" s="52">
        <f t="shared" si="11"/>
        <v>4346.0600000000004</v>
      </c>
    </row>
    <row r="16" spans="1:33" x14ac:dyDescent="0.25">
      <c r="A16" s="2">
        <v>10</v>
      </c>
      <c r="B16" s="2" t="s">
        <v>8</v>
      </c>
      <c r="C16" s="2" t="s">
        <v>32</v>
      </c>
      <c r="D16" s="2" t="s">
        <v>6</v>
      </c>
      <c r="E16" s="5" t="s">
        <v>137</v>
      </c>
      <c r="F16" s="5" t="s">
        <v>89</v>
      </c>
      <c r="G16" s="5" t="s">
        <v>90</v>
      </c>
      <c r="H16" s="5" t="s">
        <v>91</v>
      </c>
      <c r="I16" s="7" t="s">
        <v>79</v>
      </c>
      <c r="J16" s="31">
        <v>94268</v>
      </c>
      <c r="K16" s="31">
        <v>29195.759999999998</v>
      </c>
      <c r="L16" s="32">
        <f t="shared" si="12"/>
        <v>65072.24</v>
      </c>
      <c r="M16" s="33">
        <f t="shared" si="0"/>
        <v>29971.5</v>
      </c>
      <c r="N16" s="37">
        <f t="shared" si="1"/>
        <v>95043.74</v>
      </c>
      <c r="O16" s="33">
        <f t="shared" si="2"/>
        <v>3801.75</v>
      </c>
      <c r="P16" s="33">
        <v>2</v>
      </c>
      <c r="Q16" s="42">
        <f t="shared" si="3"/>
        <v>91239.99</v>
      </c>
      <c r="R16" s="44">
        <v>317.62</v>
      </c>
      <c r="S16" s="50">
        <f t="shared" si="4"/>
        <v>12.7</v>
      </c>
      <c r="T16" s="50">
        <v>2</v>
      </c>
      <c r="U16" s="51">
        <f t="shared" si="5"/>
        <v>302.92</v>
      </c>
      <c r="V16" s="52">
        <v>28334.400000000001</v>
      </c>
      <c r="W16" s="52">
        <f t="shared" si="6"/>
        <v>1133.3800000000001</v>
      </c>
      <c r="X16" s="52">
        <v>2</v>
      </c>
      <c r="Y16" s="52">
        <f t="shared" si="7"/>
        <v>27199.02</v>
      </c>
      <c r="Z16" s="54">
        <v>137.47999999999999</v>
      </c>
      <c r="AA16" s="52">
        <f t="shared" si="8"/>
        <v>5.5</v>
      </c>
      <c r="AB16" s="52">
        <v>2</v>
      </c>
      <c r="AC16" s="55">
        <f t="shared" si="9"/>
        <v>129.97999999999999</v>
      </c>
      <c r="AD16" s="52">
        <v>3384.97</v>
      </c>
      <c r="AE16" s="52">
        <f t="shared" si="10"/>
        <v>135.4</v>
      </c>
      <c r="AF16" s="52">
        <v>2</v>
      </c>
      <c r="AG16" s="52">
        <f t="shared" si="11"/>
        <v>3247.57</v>
      </c>
    </row>
    <row r="17" spans="1:33" x14ac:dyDescent="0.25">
      <c r="A17" s="5">
        <v>11</v>
      </c>
      <c r="B17" s="14" t="s">
        <v>11</v>
      </c>
      <c r="C17" s="2" t="s">
        <v>33</v>
      </c>
      <c r="D17" s="2" t="s">
        <v>6</v>
      </c>
      <c r="E17" s="5" t="s">
        <v>130</v>
      </c>
      <c r="F17" s="5" t="s">
        <v>94</v>
      </c>
      <c r="G17" s="5" t="s">
        <v>92</v>
      </c>
      <c r="H17" s="5" t="s">
        <v>93</v>
      </c>
      <c r="I17" s="7" t="s">
        <v>80</v>
      </c>
      <c r="J17" s="31">
        <v>212220</v>
      </c>
      <c r="K17" s="31">
        <v>69419.33</v>
      </c>
      <c r="L17" s="32">
        <f t="shared" si="12"/>
        <v>142800.67000000001</v>
      </c>
      <c r="M17" s="33">
        <f t="shared" si="0"/>
        <v>67473.070000000007</v>
      </c>
      <c r="N17" s="37">
        <f t="shared" si="1"/>
        <v>210273.74</v>
      </c>
      <c r="O17" s="33">
        <f t="shared" si="2"/>
        <v>8410.9500000000007</v>
      </c>
      <c r="P17" s="33">
        <v>2</v>
      </c>
      <c r="Q17" s="42">
        <f t="shared" si="3"/>
        <v>201860.79</v>
      </c>
      <c r="R17" s="44">
        <v>585.74</v>
      </c>
      <c r="S17" s="50">
        <f t="shared" si="4"/>
        <v>23.43</v>
      </c>
      <c r="T17" s="50">
        <v>2</v>
      </c>
      <c r="U17" s="51">
        <f t="shared" si="5"/>
        <v>560.30999999999995</v>
      </c>
      <c r="V17" s="52">
        <v>72252.72</v>
      </c>
      <c r="W17" s="52">
        <f t="shared" si="6"/>
        <v>2890.11</v>
      </c>
      <c r="X17" s="52">
        <v>2</v>
      </c>
      <c r="Y17" s="52">
        <f t="shared" si="7"/>
        <v>69360.61</v>
      </c>
      <c r="Z17" s="54">
        <v>350.58</v>
      </c>
      <c r="AA17" s="52">
        <f t="shared" si="8"/>
        <v>14.02</v>
      </c>
      <c r="AB17" s="52">
        <v>2</v>
      </c>
      <c r="AC17" s="55">
        <f t="shared" si="9"/>
        <v>334.56</v>
      </c>
      <c r="AD17" s="52">
        <v>3557.66</v>
      </c>
      <c r="AE17" s="52">
        <f t="shared" si="10"/>
        <v>142.31</v>
      </c>
      <c r="AF17" s="52">
        <v>2</v>
      </c>
      <c r="AG17" s="52">
        <f t="shared" si="11"/>
        <v>3413.35</v>
      </c>
    </row>
    <row r="18" spans="1:33" x14ac:dyDescent="0.25">
      <c r="A18" s="2">
        <v>12</v>
      </c>
      <c r="B18" s="2" t="s">
        <v>16</v>
      </c>
      <c r="C18" s="2" t="s">
        <v>34</v>
      </c>
      <c r="D18" s="2" t="s">
        <v>6</v>
      </c>
      <c r="E18" s="5" t="s">
        <v>109</v>
      </c>
      <c r="F18" s="5" t="s">
        <v>108</v>
      </c>
      <c r="G18" s="5" t="s">
        <v>107</v>
      </c>
      <c r="H18" s="5" t="s">
        <v>110</v>
      </c>
      <c r="I18" s="7" t="s">
        <v>81</v>
      </c>
      <c r="J18" s="31">
        <v>80618</v>
      </c>
      <c r="K18" s="31">
        <v>27410.720000000001</v>
      </c>
      <c r="L18" s="32">
        <f t="shared" si="12"/>
        <v>53207.28</v>
      </c>
      <c r="M18" s="33">
        <f t="shared" si="0"/>
        <v>25631.63</v>
      </c>
      <c r="N18" s="37">
        <f t="shared" si="1"/>
        <v>78838.91</v>
      </c>
      <c r="O18" s="33">
        <f t="shared" si="2"/>
        <v>3153.56</v>
      </c>
      <c r="P18" s="33">
        <v>2</v>
      </c>
      <c r="Q18" s="42">
        <f t="shared" si="3"/>
        <v>75683.350000000006</v>
      </c>
      <c r="R18" s="44">
        <v>317.62</v>
      </c>
      <c r="S18" s="50">
        <f t="shared" si="4"/>
        <v>12.7</v>
      </c>
      <c r="T18" s="50">
        <v>2</v>
      </c>
      <c r="U18" s="51">
        <f t="shared" si="5"/>
        <v>302.92</v>
      </c>
      <c r="V18" s="52">
        <v>28688.58</v>
      </c>
      <c r="W18" s="52">
        <f t="shared" si="6"/>
        <v>1147.54</v>
      </c>
      <c r="X18" s="52">
        <v>2</v>
      </c>
      <c r="Y18" s="52">
        <f t="shared" si="7"/>
        <v>27539.040000000001</v>
      </c>
      <c r="Z18" s="54">
        <v>139.19999999999999</v>
      </c>
      <c r="AA18" s="52">
        <f t="shared" si="8"/>
        <v>5.57</v>
      </c>
      <c r="AB18" s="52">
        <v>2</v>
      </c>
      <c r="AC18" s="55">
        <f t="shared" si="9"/>
        <v>131.63</v>
      </c>
      <c r="AD18" s="52">
        <v>1682.2</v>
      </c>
      <c r="AE18" s="52">
        <f t="shared" si="10"/>
        <v>67.290000000000006</v>
      </c>
      <c r="AF18" s="52">
        <v>2</v>
      </c>
      <c r="AG18" s="52">
        <f t="shared" si="11"/>
        <v>1612.91</v>
      </c>
    </row>
    <row r="19" spans="1:33" x14ac:dyDescent="0.25">
      <c r="A19" s="5">
        <v>13</v>
      </c>
      <c r="B19" s="2" t="s">
        <v>7</v>
      </c>
      <c r="C19" s="2" t="s">
        <v>145</v>
      </c>
      <c r="D19" s="2" t="s">
        <v>6</v>
      </c>
      <c r="E19" s="5" t="s">
        <v>106</v>
      </c>
      <c r="F19" s="5" t="s">
        <v>104</v>
      </c>
      <c r="G19" s="5" t="s">
        <v>105</v>
      </c>
      <c r="H19" s="5" t="s">
        <v>35</v>
      </c>
      <c r="I19" s="7" t="s">
        <v>82</v>
      </c>
      <c r="J19" s="31">
        <v>107335</v>
      </c>
      <c r="K19" s="31">
        <v>36256.699999999997</v>
      </c>
      <c r="L19" s="32">
        <f t="shared" si="12"/>
        <v>71078.3</v>
      </c>
      <c r="M19" s="33">
        <f t="shared" si="0"/>
        <v>34126.01</v>
      </c>
      <c r="N19" s="37">
        <f t="shared" si="1"/>
        <v>105204.31</v>
      </c>
      <c r="O19" s="33">
        <f t="shared" si="2"/>
        <v>4208.17</v>
      </c>
      <c r="P19" s="33">
        <v>2</v>
      </c>
      <c r="Q19" s="42">
        <f t="shared" si="3"/>
        <v>100994.14</v>
      </c>
      <c r="R19" s="44">
        <v>317.62</v>
      </c>
      <c r="S19" s="50">
        <f t="shared" si="4"/>
        <v>12.7</v>
      </c>
      <c r="T19" s="50">
        <v>2</v>
      </c>
      <c r="U19" s="51">
        <f t="shared" si="5"/>
        <v>302.92</v>
      </c>
      <c r="V19" s="52">
        <v>37188.9</v>
      </c>
      <c r="W19" s="52">
        <f t="shared" si="6"/>
        <v>1487.56</v>
      </c>
      <c r="X19" s="52">
        <v>2</v>
      </c>
      <c r="Y19" s="52">
        <f t="shared" si="7"/>
        <v>35699.339999999997</v>
      </c>
      <c r="Z19" s="54">
        <v>180.44</v>
      </c>
      <c r="AA19" s="52">
        <f t="shared" si="8"/>
        <v>7.22</v>
      </c>
      <c r="AB19" s="52">
        <v>2</v>
      </c>
      <c r="AC19" s="55">
        <f t="shared" si="9"/>
        <v>171.22</v>
      </c>
      <c r="AD19" s="52">
        <v>2988.1</v>
      </c>
      <c r="AE19" s="52">
        <f t="shared" si="10"/>
        <v>119.52</v>
      </c>
      <c r="AF19" s="52">
        <v>2</v>
      </c>
      <c r="AG19" s="52">
        <f t="shared" si="11"/>
        <v>2866.58</v>
      </c>
    </row>
    <row r="20" spans="1:33" x14ac:dyDescent="0.25">
      <c r="A20" s="2">
        <v>14</v>
      </c>
      <c r="B20" s="2" t="s">
        <v>15</v>
      </c>
      <c r="C20" s="2" t="s">
        <v>36</v>
      </c>
      <c r="D20" s="2" t="s">
        <v>6</v>
      </c>
      <c r="E20" s="5" t="s">
        <v>132</v>
      </c>
      <c r="F20" s="5" t="s">
        <v>102</v>
      </c>
      <c r="G20" s="5" t="s">
        <v>103</v>
      </c>
      <c r="H20" s="5" t="s">
        <v>101</v>
      </c>
      <c r="I20" s="8" t="s">
        <v>83</v>
      </c>
      <c r="J20" s="31">
        <v>98935</v>
      </c>
      <c r="K20" s="31">
        <v>33638.639999999999</v>
      </c>
      <c r="L20" s="32">
        <f t="shared" si="12"/>
        <v>65296.36</v>
      </c>
      <c r="M20" s="33">
        <f t="shared" si="0"/>
        <v>31455.32</v>
      </c>
      <c r="N20" s="37">
        <f t="shared" si="1"/>
        <v>96751.679999999993</v>
      </c>
      <c r="O20" s="33">
        <f t="shared" si="2"/>
        <v>3870.07</v>
      </c>
      <c r="P20" s="33">
        <v>2</v>
      </c>
      <c r="Q20" s="42">
        <f t="shared" si="3"/>
        <v>92879.61</v>
      </c>
      <c r="R20" s="44">
        <v>376.14</v>
      </c>
      <c r="S20" s="50">
        <f t="shared" si="4"/>
        <v>15.05</v>
      </c>
      <c r="T20" s="50">
        <v>2</v>
      </c>
      <c r="U20" s="51">
        <f t="shared" si="5"/>
        <v>359.09</v>
      </c>
      <c r="V20" s="52">
        <v>46397.58</v>
      </c>
      <c r="W20" s="52">
        <f t="shared" si="6"/>
        <v>1855.9</v>
      </c>
      <c r="X20" s="52">
        <v>2</v>
      </c>
      <c r="Y20" s="52">
        <f t="shared" si="7"/>
        <v>44539.68</v>
      </c>
      <c r="Z20" s="54">
        <v>225.13</v>
      </c>
      <c r="AA20" s="52">
        <f t="shared" si="8"/>
        <v>9.01</v>
      </c>
      <c r="AB20" s="52">
        <v>2</v>
      </c>
      <c r="AC20" s="55">
        <f t="shared" si="9"/>
        <v>214.12</v>
      </c>
      <c r="AD20" s="52">
        <v>1368.02</v>
      </c>
      <c r="AE20" s="52">
        <f t="shared" si="10"/>
        <v>54.72</v>
      </c>
      <c r="AF20" s="52">
        <v>2</v>
      </c>
      <c r="AG20" s="52">
        <f t="shared" si="11"/>
        <v>1311.3</v>
      </c>
    </row>
    <row r="21" spans="1:33" x14ac:dyDescent="0.25">
      <c r="A21" s="5">
        <v>15</v>
      </c>
      <c r="B21" s="2" t="s">
        <v>14</v>
      </c>
      <c r="C21" s="2" t="s">
        <v>37</v>
      </c>
      <c r="D21" s="2" t="s">
        <v>6</v>
      </c>
      <c r="E21" s="5" t="s">
        <v>131</v>
      </c>
      <c r="F21" s="5" t="s">
        <v>97</v>
      </c>
      <c r="G21" s="5" t="s">
        <v>99</v>
      </c>
      <c r="H21" s="5" t="s">
        <v>98</v>
      </c>
      <c r="I21" s="7" t="s">
        <v>84</v>
      </c>
      <c r="J21" s="31">
        <v>96835</v>
      </c>
      <c r="K21" s="31">
        <v>32924.620000000003</v>
      </c>
      <c r="L21" s="32">
        <f t="shared" si="12"/>
        <v>63910.38</v>
      </c>
      <c r="M21" s="33">
        <f t="shared" si="0"/>
        <v>30787.65</v>
      </c>
      <c r="N21" s="37">
        <f t="shared" si="1"/>
        <v>94698.03</v>
      </c>
      <c r="O21" s="33">
        <f t="shared" si="2"/>
        <v>3787.92</v>
      </c>
      <c r="P21" s="33">
        <v>2</v>
      </c>
      <c r="Q21" s="42">
        <f t="shared" si="3"/>
        <v>90908.11</v>
      </c>
      <c r="R21" s="44">
        <v>344.55</v>
      </c>
      <c r="S21" s="50">
        <f t="shared" si="4"/>
        <v>13.78</v>
      </c>
      <c r="T21" s="50">
        <v>2</v>
      </c>
      <c r="U21" s="51">
        <f t="shared" si="5"/>
        <v>328.77</v>
      </c>
      <c r="V21" s="52">
        <v>42501.599999999999</v>
      </c>
      <c r="W21" s="52">
        <f t="shared" si="6"/>
        <v>1700.06</v>
      </c>
      <c r="X21" s="52">
        <v>2</v>
      </c>
      <c r="Y21" s="52">
        <f t="shared" si="7"/>
        <v>40799.54</v>
      </c>
      <c r="Z21" s="54">
        <v>206.22</v>
      </c>
      <c r="AA21" s="52">
        <f t="shared" si="8"/>
        <v>8.25</v>
      </c>
      <c r="AB21" s="52">
        <v>2</v>
      </c>
      <c r="AC21" s="55">
        <f t="shared" si="9"/>
        <v>195.97</v>
      </c>
      <c r="AD21" s="52">
        <v>0</v>
      </c>
      <c r="AE21" s="52">
        <f t="shared" si="10"/>
        <v>0</v>
      </c>
      <c r="AF21" s="52">
        <v>0</v>
      </c>
      <c r="AG21" s="52">
        <f t="shared" si="11"/>
        <v>0</v>
      </c>
    </row>
    <row r="22" spans="1:33" x14ac:dyDescent="0.25">
      <c r="A22" s="2">
        <v>16</v>
      </c>
      <c r="B22" s="2" t="s">
        <v>12</v>
      </c>
      <c r="C22" s="2" t="s">
        <v>38</v>
      </c>
      <c r="D22" s="2" t="s">
        <v>6</v>
      </c>
      <c r="E22" s="5" t="s">
        <v>95</v>
      </c>
      <c r="F22" s="5" t="s">
        <v>96</v>
      </c>
      <c r="G22" s="5"/>
      <c r="H22" s="5" t="s">
        <v>39</v>
      </c>
      <c r="I22" s="9" t="s">
        <v>85</v>
      </c>
      <c r="J22" s="31">
        <v>117776.76000000001</v>
      </c>
      <c r="K22" s="31">
        <v>38140.94</v>
      </c>
      <c r="L22" s="32">
        <f t="shared" si="12"/>
        <v>79635.820000000007</v>
      </c>
      <c r="M22" s="33">
        <f t="shared" si="0"/>
        <v>37445.86</v>
      </c>
      <c r="N22" s="37">
        <f t="shared" si="1"/>
        <v>117081.68</v>
      </c>
      <c r="O22" s="33">
        <f t="shared" si="2"/>
        <v>4683.2700000000004</v>
      </c>
      <c r="P22" s="33">
        <v>2</v>
      </c>
      <c r="Q22" s="42">
        <f t="shared" si="3"/>
        <v>112396.41</v>
      </c>
      <c r="R22" s="44">
        <v>317.62</v>
      </c>
      <c r="S22" s="50">
        <f t="shared" si="4"/>
        <v>12.7</v>
      </c>
      <c r="T22" s="50">
        <v>2</v>
      </c>
      <c r="U22" s="51">
        <f t="shared" si="5"/>
        <v>302.92</v>
      </c>
      <c r="V22" s="52">
        <v>30813.66</v>
      </c>
      <c r="W22" s="52">
        <f t="shared" si="6"/>
        <v>1232.55</v>
      </c>
      <c r="X22" s="52">
        <v>2</v>
      </c>
      <c r="Y22" s="52">
        <f t="shared" si="7"/>
        <v>29579.11</v>
      </c>
      <c r="Z22" s="54">
        <v>149.51</v>
      </c>
      <c r="AA22" s="52">
        <f t="shared" si="8"/>
        <v>5.98</v>
      </c>
      <c r="AB22" s="52">
        <v>2</v>
      </c>
      <c r="AC22" s="55">
        <f t="shared" si="9"/>
        <v>141.53</v>
      </c>
      <c r="AD22" s="52">
        <v>8127.13</v>
      </c>
      <c r="AE22" s="52">
        <f t="shared" si="10"/>
        <v>325.08999999999997</v>
      </c>
      <c r="AF22" s="52">
        <v>2</v>
      </c>
      <c r="AG22" s="52">
        <f t="shared" si="11"/>
        <v>7800.04</v>
      </c>
    </row>
    <row r="23" spans="1:33" x14ac:dyDescent="0.25">
      <c r="A23" s="5">
        <v>17</v>
      </c>
      <c r="B23" s="2" t="s">
        <v>9</v>
      </c>
      <c r="C23" s="2" t="s">
        <v>40</v>
      </c>
      <c r="D23" s="2" t="s">
        <v>6</v>
      </c>
      <c r="E23" s="5" t="s">
        <v>63</v>
      </c>
      <c r="F23" s="5" t="s">
        <v>57</v>
      </c>
      <c r="G23" s="5" t="s">
        <v>56</v>
      </c>
      <c r="H23" s="5" t="s">
        <v>55</v>
      </c>
      <c r="I23" s="7" t="s">
        <v>163</v>
      </c>
      <c r="J23" s="31">
        <v>193670</v>
      </c>
      <c r="K23" s="31">
        <v>65849.25</v>
      </c>
      <c r="L23" s="32">
        <f t="shared" si="12"/>
        <v>127820.75</v>
      </c>
      <c r="M23" s="33">
        <f t="shared" si="0"/>
        <v>61575.3</v>
      </c>
      <c r="N23" s="37">
        <f t="shared" si="1"/>
        <v>189396.05</v>
      </c>
      <c r="O23" s="33">
        <f t="shared" si="2"/>
        <v>7575.84</v>
      </c>
      <c r="P23" s="33">
        <v>2</v>
      </c>
      <c r="Q23" s="42">
        <f t="shared" si="3"/>
        <v>181818.21</v>
      </c>
      <c r="R23" s="44">
        <v>625.94000000000005</v>
      </c>
      <c r="S23" s="50">
        <f t="shared" si="4"/>
        <v>25.04</v>
      </c>
      <c r="T23" s="50">
        <v>2</v>
      </c>
      <c r="U23" s="51">
        <f t="shared" si="5"/>
        <v>598.9</v>
      </c>
      <c r="V23" s="52">
        <v>77211.240000000005</v>
      </c>
      <c r="W23" s="52">
        <f t="shared" si="6"/>
        <v>3088.45</v>
      </c>
      <c r="X23" s="52">
        <v>2</v>
      </c>
      <c r="Y23" s="52">
        <f t="shared" si="7"/>
        <v>74120.789999999994</v>
      </c>
      <c r="Z23" s="54">
        <v>374.64</v>
      </c>
      <c r="AA23" s="52">
        <f t="shared" si="8"/>
        <v>14.99</v>
      </c>
      <c r="AB23" s="52">
        <v>2</v>
      </c>
      <c r="AC23" s="55">
        <f t="shared" si="9"/>
        <v>357.65</v>
      </c>
      <c r="AD23" s="52">
        <v>0</v>
      </c>
      <c r="AE23" s="52">
        <f t="shared" si="10"/>
        <v>0</v>
      </c>
      <c r="AF23" s="52">
        <v>0</v>
      </c>
      <c r="AG23" s="52">
        <f t="shared" si="11"/>
        <v>0</v>
      </c>
    </row>
    <row r="24" spans="1:33" x14ac:dyDescent="0.25">
      <c r="A24" s="2">
        <v>18</v>
      </c>
      <c r="B24" s="2" t="s">
        <v>5</v>
      </c>
      <c r="C24" s="2" t="s">
        <v>41</v>
      </c>
      <c r="D24" s="2" t="s">
        <v>6</v>
      </c>
      <c r="E24" s="5" t="s">
        <v>135</v>
      </c>
      <c r="F24" s="5" t="s">
        <v>100</v>
      </c>
      <c r="G24" s="5" t="s">
        <v>134</v>
      </c>
      <c r="H24" s="5" t="s">
        <v>133</v>
      </c>
      <c r="I24" s="9" t="s">
        <v>86</v>
      </c>
      <c r="J24" s="31">
        <v>58101</v>
      </c>
      <c r="K24" s="31">
        <v>34590.660000000003</v>
      </c>
      <c r="L24" s="32">
        <f t="shared" si="12"/>
        <v>23510.34</v>
      </c>
      <c r="M24" s="33">
        <f t="shared" si="0"/>
        <v>18472.59</v>
      </c>
      <c r="N24" s="37">
        <f t="shared" si="1"/>
        <v>41982.93</v>
      </c>
      <c r="O24" s="33">
        <f t="shared" si="2"/>
        <v>1679.32</v>
      </c>
      <c r="P24" s="33">
        <v>2</v>
      </c>
      <c r="Q24" s="42">
        <f t="shared" si="3"/>
        <v>40301.61</v>
      </c>
      <c r="R24" s="44">
        <v>317.62</v>
      </c>
      <c r="S24" s="50">
        <f t="shared" si="4"/>
        <v>12.7</v>
      </c>
      <c r="T24" s="50">
        <v>2</v>
      </c>
      <c r="U24" s="51">
        <f t="shared" si="5"/>
        <v>302.92</v>
      </c>
      <c r="V24" s="52">
        <v>18063.18</v>
      </c>
      <c r="W24" s="52">
        <f t="shared" si="6"/>
        <v>722.53</v>
      </c>
      <c r="X24" s="52">
        <v>2</v>
      </c>
      <c r="Y24" s="52">
        <f t="shared" si="7"/>
        <v>17338.650000000001</v>
      </c>
      <c r="Z24" s="54">
        <v>87.64</v>
      </c>
      <c r="AA24" s="52">
        <f t="shared" si="8"/>
        <v>3.51</v>
      </c>
      <c r="AB24" s="52">
        <v>2</v>
      </c>
      <c r="AC24" s="55">
        <f t="shared" si="9"/>
        <v>82.13</v>
      </c>
      <c r="AD24" s="52">
        <v>0</v>
      </c>
      <c r="AE24" s="52">
        <f t="shared" si="10"/>
        <v>0</v>
      </c>
      <c r="AF24" s="52">
        <v>0</v>
      </c>
      <c r="AG24" s="52">
        <f t="shared" si="11"/>
        <v>0</v>
      </c>
    </row>
    <row r="25" spans="1:33" x14ac:dyDescent="0.25">
      <c r="A25" s="5">
        <v>19</v>
      </c>
      <c r="B25" s="3" t="s">
        <v>10</v>
      </c>
      <c r="C25" s="2" t="s">
        <v>46</v>
      </c>
      <c r="D25" s="2" t="s">
        <v>6</v>
      </c>
      <c r="E25" s="6" t="s">
        <v>115</v>
      </c>
      <c r="F25" s="6" t="s">
        <v>136</v>
      </c>
      <c r="G25" s="6" t="s">
        <v>116</v>
      </c>
      <c r="H25" s="5" t="s">
        <v>117</v>
      </c>
      <c r="I25" s="7" t="s">
        <v>87</v>
      </c>
      <c r="J25" s="31">
        <v>49600</v>
      </c>
      <c r="K25" s="31">
        <v>16864.37</v>
      </c>
      <c r="L25" s="32">
        <f t="shared" si="12"/>
        <v>32735.63</v>
      </c>
      <c r="M25" s="33">
        <f t="shared" si="0"/>
        <v>15769.79</v>
      </c>
      <c r="N25" s="37">
        <f t="shared" si="1"/>
        <v>48505.42</v>
      </c>
      <c r="O25" s="33">
        <f t="shared" si="2"/>
        <v>1940.22</v>
      </c>
      <c r="P25" s="33">
        <v>2</v>
      </c>
      <c r="Q25" s="42">
        <f t="shared" si="3"/>
        <v>46563.199999999997</v>
      </c>
      <c r="R25" s="44">
        <v>317.62</v>
      </c>
      <c r="S25" s="50">
        <v>0</v>
      </c>
      <c r="T25" s="50">
        <v>0</v>
      </c>
      <c r="U25" s="51">
        <f t="shared" si="5"/>
        <v>317.62</v>
      </c>
      <c r="V25" s="52">
        <v>33292.92</v>
      </c>
      <c r="W25" s="50">
        <v>0</v>
      </c>
      <c r="X25" s="50">
        <v>0</v>
      </c>
      <c r="Y25" s="52">
        <f t="shared" si="7"/>
        <v>33292.92</v>
      </c>
      <c r="Z25" s="54">
        <v>161.54</v>
      </c>
      <c r="AA25" s="50">
        <v>0</v>
      </c>
      <c r="AB25" s="52">
        <v>0</v>
      </c>
      <c r="AC25" s="55">
        <f t="shared" si="9"/>
        <v>161.54</v>
      </c>
      <c r="AD25" s="52">
        <v>1568.36</v>
      </c>
      <c r="AE25" s="52">
        <f t="shared" si="10"/>
        <v>62.73</v>
      </c>
      <c r="AF25" s="52">
        <v>2</v>
      </c>
      <c r="AG25" s="52">
        <f t="shared" si="11"/>
        <v>1503.63</v>
      </c>
    </row>
    <row r="26" spans="1:33" x14ac:dyDescent="0.25">
      <c r="A26" s="5"/>
      <c r="B26" s="24" t="s">
        <v>149</v>
      </c>
      <c r="C26" s="2" t="s">
        <v>150</v>
      </c>
      <c r="D26" s="2" t="s">
        <v>6</v>
      </c>
      <c r="E26" s="6" t="s">
        <v>151</v>
      </c>
      <c r="F26" s="6"/>
      <c r="G26" s="6"/>
      <c r="H26" s="5" t="s">
        <v>152</v>
      </c>
      <c r="I26" s="7"/>
      <c r="J26" s="31"/>
      <c r="K26" s="31"/>
      <c r="L26" s="32">
        <f t="shared" si="12"/>
        <v>0</v>
      </c>
      <c r="M26" s="33">
        <f t="shared" si="0"/>
        <v>0</v>
      </c>
      <c r="N26" s="37">
        <v>0</v>
      </c>
      <c r="O26" s="33">
        <f t="shared" si="2"/>
        <v>0</v>
      </c>
      <c r="P26" s="33">
        <v>0</v>
      </c>
      <c r="Q26" s="42">
        <f t="shared" si="3"/>
        <v>0</v>
      </c>
      <c r="R26" s="44">
        <v>317.62</v>
      </c>
      <c r="S26" s="50">
        <f t="shared" si="4"/>
        <v>12.7</v>
      </c>
      <c r="T26" s="50">
        <v>2</v>
      </c>
      <c r="U26" s="51">
        <f t="shared" si="5"/>
        <v>302.92</v>
      </c>
      <c r="V26" s="52">
        <v>4604.34</v>
      </c>
      <c r="W26" s="52">
        <f t="shared" si="6"/>
        <v>184.17</v>
      </c>
      <c r="X26" s="52">
        <v>2</v>
      </c>
      <c r="Y26" s="52">
        <f t="shared" si="7"/>
        <v>4418.17</v>
      </c>
      <c r="Z26" s="54">
        <v>22.34</v>
      </c>
      <c r="AA26" s="52">
        <f t="shared" si="8"/>
        <v>0.89</v>
      </c>
      <c r="AB26" s="52">
        <v>2</v>
      </c>
      <c r="AC26" s="55">
        <f t="shared" si="9"/>
        <v>19.45</v>
      </c>
      <c r="AD26" s="52">
        <v>0</v>
      </c>
      <c r="AE26" s="52">
        <f t="shared" si="10"/>
        <v>0</v>
      </c>
      <c r="AF26" s="52">
        <v>0</v>
      </c>
      <c r="AG26" s="52">
        <f t="shared" si="11"/>
        <v>0</v>
      </c>
    </row>
    <row r="27" spans="1:33" ht="15" customHeight="1" x14ac:dyDescent="0.25">
      <c r="A27" s="2">
        <v>20</v>
      </c>
      <c r="B27" s="3" t="s">
        <v>18</v>
      </c>
      <c r="C27" s="2" t="s">
        <v>42</v>
      </c>
      <c r="D27" s="15" t="s">
        <v>17</v>
      </c>
      <c r="E27" s="6" t="s">
        <v>50</v>
      </c>
      <c r="F27" s="6" t="s">
        <v>118</v>
      </c>
      <c r="G27" s="6" t="s">
        <v>119</v>
      </c>
      <c r="H27" s="5" t="s">
        <v>19</v>
      </c>
      <c r="I27" s="7" t="s">
        <v>127</v>
      </c>
      <c r="J27" s="31">
        <v>96835</v>
      </c>
      <c r="K27" s="31">
        <v>32924.620000000003</v>
      </c>
      <c r="L27" s="32">
        <f t="shared" si="12"/>
        <v>63910.38</v>
      </c>
      <c r="M27" s="33">
        <f t="shared" si="0"/>
        <v>30787.65</v>
      </c>
      <c r="N27" s="37">
        <f t="shared" si="1"/>
        <v>94698.03</v>
      </c>
      <c r="O27" s="33">
        <f t="shared" si="2"/>
        <v>3787.92</v>
      </c>
      <c r="P27" s="33">
        <v>2</v>
      </c>
      <c r="Q27" s="42">
        <f t="shared" si="3"/>
        <v>90908.11</v>
      </c>
      <c r="R27" s="44">
        <v>317.62</v>
      </c>
      <c r="S27" s="50">
        <f t="shared" si="4"/>
        <v>12.7</v>
      </c>
      <c r="T27" s="50">
        <v>2</v>
      </c>
      <c r="U27" s="51">
        <f t="shared" si="5"/>
        <v>302.92</v>
      </c>
      <c r="V27" s="52">
        <v>36126.36</v>
      </c>
      <c r="W27" s="52">
        <f t="shared" si="6"/>
        <v>1445.05</v>
      </c>
      <c r="X27" s="52">
        <v>2</v>
      </c>
      <c r="Y27" s="52">
        <f t="shared" si="7"/>
        <v>34679.31</v>
      </c>
      <c r="Z27" s="54">
        <v>175.29</v>
      </c>
      <c r="AA27" s="52">
        <f t="shared" si="8"/>
        <v>7.01</v>
      </c>
      <c r="AB27" s="52">
        <v>2</v>
      </c>
      <c r="AC27" s="55">
        <f t="shared" si="9"/>
        <v>166.28</v>
      </c>
      <c r="AD27" s="52">
        <v>0</v>
      </c>
      <c r="AE27" s="52">
        <f t="shared" si="10"/>
        <v>0</v>
      </c>
      <c r="AF27" s="52">
        <v>0</v>
      </c>
      <c r="AG27" s="52">
        <f t="shared" si="11"/>
        <v>0</v>
      </c>
    </row>
    <row r="28" spans="1:33" x14ac:dyDescent="0.25">
      <c r="A28" s="5">
        <v>21</v>
      </c>
      <c r="B28" s="2" t="s">
        <v>21</v>
      </c>
      <c r="C28" s="2" t="s">
        <v>139</v>
      </c>
      <c r="D28" s="2" t="s">
        <v>20</v>
      </c>
      <c r="E28" s="5" t="s">
        <v>121</v>
      </c>
      <c r="F28" s="5" t="s">
        <v>120</v>
      </c>
      <c r="G28" s="5" t="s">
        <v>122</v>
      </c>
      <c r="H28" s="5" t="s">
        <v>123</v>
      </c>
      <c r="I28" s="10" t="s">
        <v>88</v>
      </c>
      <c r="J28" s="34">
        <v>59834</v>
      </c>
      <c r="K28" s="34">
        <v>23574.100000000002</v>
      </c>
      <c r="L28" s="35">
        <f t="shared" si="12"/>
        <v>36259.9</v>
      </c>
      <c r="M28" s="36">
        <f t="shared" si="0"/>
        <v>19023.580000000002</v>
      </c>
      <c r="N28" s="37">
        <f t="shared" si="1"/>
        <v>55283.48</v>
      </c>
      <c r="O28" s="33">
        <f t="shared" si="2"/>
        <v>2211.34</v>
      </c>
      <c r="P28" s="33">
        <v>2</v>
      </c>
      <c r="Q28" s="42">
        <f t="shared" si="3"/>
        <v>53070.14</v>
      </c>
      <c r="R28" s="44">
        <v>317.62</v>
      </c>
      <c r="S28" s="50">
        <f t="shared" si="4"/>
        <v>12.7</v>
      </c>
      <c r="T28" s="50">
        <v>2</v>
      </c>
      <c r="U28" s="51">
        <f t="shared" si="5"/>
        <v>302.92</v>
      </c>
      <c r="V28" s="52">
        <v>21250.799999999999</v>
      </c>
      <c r="W28" s="52">
        <f t="shared" si="6"/>
        <v>850.03</v>
      </c>
      <c r="X28" s="52">
        <v>2</v>
      </c>
      <c r="Y28" s="52">
        <f t="shared" si="7"/>
        <v>20398.77</v>
      </c>
      <c r="Z28" s="54">
        <v>103.11</v>
      </c>
      <c r="AA28" s="52">
        <f t="shared" si="8"/>
        <v>4.12</v>
      </c>
      <c r="AB28" s="52">
        <v>2</v>
      </c>
      <c r="AC28" s="55">
        <f t="shared" si="9"/>
        <v>96.99</v>
      </c>
      <c r="AD28" s="52">
        <v>1970.3</v>
      </c>
      <c r="AE28" s="52">
        <f t="shared" si="10"/>
        <v>78.81</v>
      </c>
      <c r="AF28" s="52">
        <v>2</v>
      </c>
      <c r="AG28" s="52">
        <f t="shared" si="11"/>
        <v>1889.49</v>
      </c>
    </row>
    <row r="29" spans="1:33" hidden="1" x14ac:dyDescent="0.25">
      <c r="B29" s="1"/>
      <c r="C29" s="1"/>
      <c r="D29" s="1"/>
      <c r="E29" s="1"/>
      <c r="F29" s="17"/>
      <c r="G29" s="1"/>
      <c r="H29" s="1"/>
      <c r="I29" s="1"/>
      <c r="J29" s="46">
        <f t="shared" ref="J29:Q29" si="13">SUM(J7:J28)</f>
        <v>2327737.16</v>
      </c>
      <c r="K29" s="46">
        <f t="shared" si="13"/>
        <v>798446.76</v>
      </c>
      <c r="L29" s="48">
        <f t="shared" si="13"/>
        <v>1529290.4</v>
      </c>
      <c r="M29" s="46">
        <f t="shared" si="13"/>
        <v>740079.08000000007</v>
      </c>
      <c r="N29" s="49">
        <f t="shared" si="13"/>
        <v>2269369.4799999995</v>
      </c>
      <c r="O29" s="46">
        <f t="shared" si="13"/>
        <v>90774.79</v>
      </c>
      <c r="P29" s="46">
        <f t="shared" si="13"/>
        <v>42</v>
      </c>
      <c r="Q29" s="48">
        <f t="shared" si="13"/>
        <v>2178552.6900000004</v>
      </c>
      <c r="R29" s="47">
        <f>SUM(R7:R28)</f>
        <v>8658.1500000000015</v>
      </c>
      <c r="S29" s="47">
        <f t="shared" ref="S29:U29" si="14">SUM(S7:S28)</f>
        <v>305.54999999999995</v>
      </c>
      <c r="T29" s="47">
        <f t="shared" si="14"/>
        <v>40</v>
      </c>
      <c r="U29" s="47">
        <f t="shared" si="14"/>
        <v>8312.6</v>
      </c>
      <c r="V29" s="53">
        <f>SUM(V7:V28)</f>
        <v>920513.82000000007</v>
      </c>
      <c r="W29" s="53">
        <f>SUM(W7:W28)</f>
        <v>35488.840000000011</v>
      </c>
      <c r="X29" s="53">
        <f>SUM(X7:X28)</f>
        <v>42</v>
      </c>
      <c r="Y29" s="53">
        <f>SUM(Y7:Y28)</f>
        <v>884982.98000000021</v>
      </c>
      <c r="Z29" s="53">
        <f>SUM(Z7:Z28)</f>
        <v>4466.4299999999994</v>
      </c>
      <c r="AA29" s="53">
        <f t="shared" ref="AA29:AC29" si="15">SUM(AA7:AA28)</f>
        <v>172.18999999999997</v>
      </c>
      <c r="AB29" s="53">
        <f t="shared" si="15"/>
        <v>42</v>
      </c>
      <c r="AC29" s="53">
        <f t="shared" si="15"/>
        <v>4252.24</v>
      </c>
      <c r="AD29" s="53">
        <f t="shared" ref="AD29" si="16">SUM(AD7:AD28)</f>
        <v>45057.869999999995</v>
      </c>
      <c r="AE29" s="53">
        <f t="shared" ref="AE29" si="17">SUM(AE7:AE28)</f>
        <v>1802.3199999999997</v>
      </c>
      <c r="AF29" s="53">
        <f t="shared" ref="AF29" si="18">SUM(AF7:AF28)</f>
        <v>24</v>
      </c>
      <c r="AG29" s="53">
        <f t="shared" ref="AG29" si="19">SUM(AG7:AG28)</f>
        <v>43231.549999999988</v>
      </c>
    </row>
    <row r="30" spans="1:33" hidden="1" x14ac:dyDescent="0.25">
      <c r="B30" s="1"/>
      <c r="C30" s="1" t="s">
        <v>25</v>
      </c>
      <c r="D30" s="1"/>
      <c r="E30" s="1"/>
      <c r="F30" s="17"/>
      <c r="G30" s="1"/>
      <c r="H30" s="1"/>
      <c r="I30" s="13"/>
    </row>
    <row r="31" spans="1:33" ht="15.75" hidden="1" customHeight="1" thickBot="1" x14ac:dyDescent="0.3">
      <c r="I31" s="11"/>
    </row>
    <row r="32" spans="1:33" ht="15" hidden="1" customHeight="1" x14ac:dyDescent="0.25"/>
    <row r="33" spans="8:23" ht="15" hidden="1" customHeight="1" x14ac:dyDescent="0.25"/>
    <row r="34" spans="8:23" hidden="1" x14ac:dyDescent="0.25"/>
    <row r="35" spans="8:23" hidden="1" x14ac:dyDescent="0.25"/>
    <row r="36" spans="8:23" hidden="1" x14ac:dyDescent="0.25"/>
    <row r="37" spans="8:23" hidden="1" x14ac:dyDescent="0.25"/>
    <row r="38" spans="8:23" hidden="1" x14ac:dyDescent="0.25"/>
    <row r="39" spans="8:23" hidden="1" x14ac:dyDescent="0.25"/>
    <row r="40" spans="8:23" hidden="1" x14ac:dyDescent="0.25"/>
    <row r="41" spans="8:23" hidden="1" x14ac:dyDescent="0.25"/>
    <row r="42" spans="8:23" hidden="1" x14ac:dyDescent="0.25"/>
    <row r="43" spans="8:23" hidden="1" x14ac:dyDescent="0.25"/>
    <row r="45" spans="8:23" x14ac:dyDescent="0.25">
      <c r="H45" s="11" t="s">
        <v>182</v>
      </c>
      <c r="J45" s="60" t="s">
        <v>159</v>
      </c>
      <c r="K45" s="60"/>
      <c r="L45" s="60"/>
      <c r="M45" s="60"/>
      <c r="N45" s="60"/>
      <c r="O45" s="60"/>
      <c r="P45" s="60"/>
      <c r="Q45" s="60"/>
      <c r="W45" s="12"/>
    </row>
    <row r="46" spans="8:23" x14ac:dyDescent="0.25">
      <c r="H46" s="11" t="s">
        <v>183</v>
      </c>
      <c r="J46" s="1" t="s">
        <v>158</v>
      </c>
      <c r="K46" s="39">
        <v>2269369.48</v>
      </c>
      <c r="Q46" s="38">
        <f>2178552.69+42+90774.79</f>
        <v>2269369.48</v>
      </c>
    </row>
  </sheetData>
  <sheetProtection password="FBFF" sheet="1" objects="1" scenarios="1"/>
  <mergeCells count="5">
    <mergeCell ref="J45:Q45"/>
    <mergeCell ref="B1:Y1"/>
    <mergeCell ref="B4:Y4"/>
    <mergeCell ref="B2:Y2"/>
    <mergeCell ref="B3:Y3"/>
  </mergeCells>
  <hyperlinks>
    <hyperlink ref="I9" r:id="rId1"/>
    <hyperlink ref="I13" r:id="rId2"/>
    <hyperlink ref="I10" r:id="rId3"/>
    <hyperlink ref="I11" r:id="rId4"/>
    <hyperlink ref="I12" r:id="rId5"/>
    <hyperlink ref="I22" r:id="rId6"/>
    <hyperlink ref="I24" r:id="rId7"/>
    <hyperlink ref="I14" r:id="rId8"/>
    <hyperlink ref="I27" r:id="rId9"/>
    <hyperlink ref="I23" r:id="rId10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95" fitToHeight="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Contin</dc:creator>
  <cp:lastModifiedBy>Administrator</cp:lastModifiedBy>
  <cp:lastPrinted>2021-05-05T09:47:28Z</cp:lastPrinted>
  <dcterms:created xsi:type="dcterms:W3CDTF">2015-10-09T13:10:31Z</dcterms:created>
  <dcterms:modified xsi:type="dcterms:W3CDTF">2021-05-05T09:49:16Z</dcterms:modified>
</cp:coreProperties>
</file>