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22995" windowHeight="9045"/>
  </bookViews>
  <sheets>
    <sheet name="Primaria" sheetId="2" r:id="rId1"/>
  </sheets>
  <calcPr calcId="145621" iterateDelta="1E-4"/>
</workbook>
</file>

<file path=xl/calcChain.xml><?xml version="1.0" encoding="utf-8"?>
<calcChain xmlns="http://schemas.openxmlformats.org/spreadsheetml/2006/main">
  <c r="Q44" i="2" l="1"/>
  <c r="P27" i="2"/>
  <c r="O24" i="2"/>
  <c r="Q24" i="2" s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6" i="2"/>
  <c r="L5" i="2"/>
  <c r="K27" i="2"/>
  <c r="L27" i="2" l="1"/>
  <c r="N26" i="2"/>
  <c r="O26" i="2" s="1"/>
  <c r="Q26" i="2" s="1"/>
  <c r="N22" i="2"/>
  <c r="N20" i="2"/>
  <c r="O20" i="2" s="1"/>
  <c r="Q20" i="2" s="1"/>
  <c r="N18" i="2"/>
  <c r="O18" i="2" s="1"/>
  <c r="Q18" i="2" s="1"/>
  <c r="N16" i="2"/>
  <c r="O16" i="2" s="1"/>
  <c r="Q16" i="2" s="1"/>
  <c r="N14" i="2"/>
  <c r="O14" i="2" s="1"/>
  <c r="Q14" i="2" s="1"/>
  <c r="N12" i="2"/>
  <c r="O12" i="2" s="1"/>
  <c r="Q12" i="2" s="1"/>
  <c r="N10" i="2"/>
  <c r="O10" i="2" s="1"/>
  <c r="Q10" i="2" s="1"/>
  <c r="N8" i="2"/>
  <c r="O8" i="2" s="1"/>
  <c r="Q8" i="2" s="1"/>
  <c r="M27" i="2"/>
  <c r="N25" i="2"/>
  <c r="O25" i="2" s="1"/>
  <c r="N23" i="2"/>
  <c r="O23" i="2" s="1"/>
  <c r="Q23" i="2" s="1"/>
  <c r="N21" i="2"/>
  <c r="N19" i="2"/>
  <c r="O19" i="2" s="1"/>
  <c r="Q19" i="2" s="1"/>
  <c r="N17" i="2"/>
  <c r="O17" i="2" s="1"/>
  <c r="N15" i="2"/>
  <c r="O15" i="2" s="1"/>
  <c r="Q15" i="2" s="1"/>
  <c r="N13" i="2"/>
  <c r="N11" i="2"/>
  <c r="O11" i="2" s="1"/>
  <c r="Q11" i="2" s="1"/>
  <c r="N9" i="2"/>
  <c r="O9" i="2" s="1"/>
  <c r="N7" i="2"/>
  <c r="O7" i="2" s="1"/>
  <c r="Q7" i="2" s="1"/>
  <c r="N6" i="2"/>
  <c r="O22" i="2"/>
  <c r="Q22" i="2" s="1"/>
  <c r="O6" i="2"/>
  <c r="Q6" i="2" s="1"/>
  <c r="O21" i="2"/>
  <c r="O13" i="2"/>
  <c r="N5" i="2"/>
  <c r="J27" i="2"/>
  <c r="Q9" i="2" l="1"/>
  <c r="Q13" i="2"/>
  <c r="Q17" i="2"/>
  <c r="Q21" i="2"/>
  <c r="Q25" i="2"/>
  <c r="N27" i="2"/>
  <c r="O5" i="2"/>
  <c r="O27" i="2" s="1"/>
  <c r="Q5" i="2" l="1"/>
  <c r="Q27" i="2" s="1"/>
</calcChain>
</file>

<file path=xl/sharedStrings.xml><?xml version="1.0" encoding="utf-8"?>
<sst xmlns="http://schemas.openxmlformats.org/spreadsheetml/2006/main" count="190" uniqueCount="169">
  <si>
    <t>CITTADELLA</t>
  </si>
  <si>
    <t>00530190248</t>
  </si>
  <si>
    <t>CONSELVE</t>
  </si>
  <si>
    <t>04068300286</t>
  </si>
  <si>
    <t>MONSELICE</t>
  </si>
  <si>
    <t>00463870543</t>
  </si>
  <si>
    <t>PADOVA</t>
  </si>
  <si>
    <t>00631840279</t>
  </si>
  <si>
    <t>00762110286</t>
  </si>
  <si>
    <t>00668130289</t>
  </si>
  <si>
    <t>92106210286</t>
  </si>
  <si>
    <t>00669950289</t>
  </si>
  <si>
    <t>92029720288</t>
  </si>
  <si>
    <t>80007570288</t>
  </si>
  <si>
    <t>01993240280</t>
  </si>
  <si>
    <t>00666980289</t>
  </si>
  <si>
    <t>00723380283</t>
  </si>
  <si>
    <t>PIOVE DI SACCO</t>
  </si>
  <si>
    <t>92165800282</t>
  </si>
  <si>
    <t>Fondazione Santa Capitanio</t>
  </si>
  <si>
    <t>PONTELONGO</t>
  </si>
  <si>
    <t>00475130282</t>
  </si>
  <si>
    <t>PD1E004009</t>
  </si>
  <si>
    <t>PD1E006001</t>
  </si>
  <si>
    <t>91003100285</t>
  </si>
  <si>
    <t>PD1E00800L</t>
  </si>
  <si>
    <t>PD1E00900C</t>
  </si>
  <si>
    <t>PD1E018007</t>
  </si>
  <si>
    <t>PD1E012008</t>
  </si>
  <si>
    <t>02633020272</t>
  </si>
  <si>
    <t>PD1E010000L</t>
  </si>
  <si>
    <t>Gianna Beretta</t>
  </si>
  <si>
    <t>PD1E00200N</t>
  </si>
  <si>
    <t>PD1E019003</t>
  </si>
  <si>
    <t>PD1E01100C</t>
  </si>
  <si>
    <t>Istituto Suore Maestre Santa Dorotea</t>
  </si>
  <si>
    <t>PD1E01400X</t>
  </si>
  <si>
    <t>PD1E00300D</t>
  </si>
  <si>
    <t>PD1E021003</t>
  </si>
  <si>
    <t>Parrocchia SS.Trinita'</t>
  </si>
  <si>
    <t>PD1E013004</t>
  </si>
  <si>
    <t>PD1E01500Q</t>
  </si>
  <si>
    <t>PD1E020007</t>
  </si>
  <si>
    <t>Bollo</t>
  </si>
  <si>
    <t>04662580283</t>
  </si>
  <si>
    <t>PD1E00500S</t>
  </si>
  <si>
    <t>PD1E076018</t>
  </si>
  <si>
    <t>Maria Montessori</t>
  </si>
  <si>
    <t>"SPES - Servizi alla persona educativi e sociali"</t>
  </si>
  <si>
    <t>conslvpd@fdcc.org</t>
  </si>
  <si>
    <t>Primaria Santa Capitanio</t>
  </si>
  <si>
    <t>Istituto Scolastico Paritario Sabinianum</t>
  </si>
  <si>
    <t>Parrocchia Duomo San Giuseppe Operaio</t>
  </si>
  <si>
    <t>Istituto Omnicomprensivo Don Bosco</t>
  </si>
  <si>
    <t>segreteria@donboscopadova.it</t>
  </si>
  <si>
    <t>Casa Secolare delle Dimesse</t>
  </si>
  <si>
    <t>Istituto Comprensivo Collegio Dimesse</t>
  </si>
  <si>
    <t>PD1C10600X</t>
  </si>
  <si>
    <t>PD1V185001</t>
  </si>
  <si>
    <t>SIIC - Scuola Internazionale Italo Cinese</t>
  </si>
  <si>
    <t>Sviluppo ed Istruzione della Cultura italo-cinese srl</t>
  </si>
  <si>
    <t>PD1C015007</t>
  </si>
  <si>
    <t>Primaria Don Bosco</t>
  </si>
  <si>
    <t xml:space="preserve">Primaria Collegio Dimesse </t>
  </si>
  <si>
    <t>Istituto Canossiano</t>
  </si>
  <si>
    <t>PD1P006001</t>
  </si>
  <si>
    <t>Casa Primaria in Treviso - Istituto Figlie della Carità Canossiane</t>
  </si>
  <si>
    <t>Primaria Internazionale Italo Cinese</t>
  </si>
  <si>
    <t xml:space="preserve">Sacro Cuore               </t>
  </si>
  <si>
    <t>Bianchi Buggiani</t>
  </si>
  <si>
    <t xml:space="preserve">Maddalena di Canossa  </t>
  </si>
  <si>
    <t>Istituto Romano Bruni Cooperativa Sociale Onlus</t>
  </si>
  <si>
    <t>Istituto Omnicomprensivo Romano Bruni</t>
  </si>
  <si>
    <t>PD1V77500P</t>
  </si>
  <si>
    <t>sacrocuoremonselice@gmail.com</t>
  </si>
  <si>
    <t>farina.pd@gmail.com</t>
  </si>
  <si>
    <t>info@siic.it</t>
  </si>
  <si>
    <t>info@spes.pd.it</t>
  </si>
  <si>
    <t>beretta@istitutobruni.com</t>
  </si>
  <si>
    <t>clairist@libero.it</t>
  </si>
  <si>
    <t>segreteria@scuolavendramini.it</t>
  </si>
  <si>
    <t>segreteria@teresianumpadova.it</t>
  </si>
  <si>
    <t>pd.scuola@smsd.it</t>
  </si>
  <si>
    <t>spsantacroce@salesie.it</t>
  </si>
  <si>
    <t>servizi.scolastici@irpea.it</t>
  </si>
  <si>
    <t>segreteria@gesumaria.net</t>
  </si>
  <si>
    <t>pasc.liviero@pcn.net</t>
  </si>
  <si>
    <t>segreteria@waldorfpadova.it</t>
  </si>
  <si>
    <t>segreteria@scuolagalvan.it</t>
  </si>
  <si>
    <t>PD1P100001</t>
  </si>
  <si>
    <t>Istituto Clair</t>
  </si>
  <si>
    <t>Ancelle di Maria Immacolata - Istituto Clair</t>
  </si>
  <si>
    <t>Istituto Elisabetta Vendramini</t>
  </si>
  <si>
    <t>Suore Terziarie Francescane Elisabettine di Padova</t>
  </si>
  <si>
    <t>PD1P119002</t>
  </si>
  <si>
    <t>Gesù Maria</t>
  </si>
  <si>
    <t>PD1P12400D</t>
  </si>
  <si>
    <t>PD1P189008</t>
  </si>
  <si>
    <t>Fondazione I.R.P.E.A. - Istituti Riuniti Padovani di Educazione e Assistenza</t>
  </si>
  <si>
    <t>Scuole Vanzo</t>
  </si>
  <si>
    <t>PD1P09400V</t>
  </si>
  <si>
    <t>Istituto Suore San Francesco di Sales</t>
  </si>
  <si>
    <t>PD1P01400X</t>
  </si>
  <si>
    <t>Scuole Paritarie Suore San Francesco di Sales</t>
  </si>
  <si>
    <t>PD1P09700A</t>
  </si>
  <si>
    <t>Scuole Santa Dorotea</t>
  </si>
  <si>
    <t>Primaria Santa Dorotea</t>
  </si>
  <si>
    <t>Istituto Comprensivo Teresianum</t>
  </si>
  <si>
    <t>PD1C22400A</t>
  </si>
  <si>
    <t>Primaria Teresianum</t>
  </si>
  <si>
    <t>Compagnia Santa Teresa del Gesù</t>
  </si>
  <si>
    <t>Scuola Paritaria Istituto Farina</t>
  </si>
  <si>
    <t>Primaria Farina</t>
  </si>
  <si>
    <t>Congregazione Suore Maestre Santa Dorotea Figlie dei Sacri Cuori Vicenza</t>
  </si>
  <si>
    <t>PD1P08100R</t>
  </si>
  <si>
    <t>Primaria Waldorf</t>
  </si>
  <si>
    <t>Scuola Waldorf Padova Sophia</t>
  </si>
  <si>
    <t>Steiner Waldorf Padova - Cooperativa sociale onlus</t>
  </si>
  <si>
    <t>PD1P133008</t>
  </si>
  <si>
    <t>Scuola Fondazione Santa Capitanio</t>
  </si>
  <si>
    <t>PD1P14000B</t>
  </si>
  <si>
    <t>Primaria Antonio Galvan</t>
  </si>
  <si>
    <t>Istituto Antonio Galvan</t>
  </si>
  <si>
    <t>Fondazione Scuola materna ed elementare parificata Galvan</t>
  </si>
  <si>
    <t>C.F.</t>
  </si>
  <si>
    <t>Mail</t>
  </si>
  <si>
    <t>Istituto</t>
  </si>
  <si>
    <t>scuolacapitanio.direzione@gmail.com</t>
  </si>
  <si>
    <t>C.M. Istituto</t>
  </si>
  <si>
    <t>Comune</t>
  </si>
  <si>
    <t>Primaria Vendramini</t>
  </si>
  <si>
    <t xml:space="preserve">Primaria Vanzo                                                                              </t>
  </si>
  <si>
    <t>Primaria Santa Croce</t>
  </si>
  <si>
    <t>Congregazione Piccole Ancelle del Sacro Cuore</t>
  </si>
  <si>
    <t>Scuola Paritaria Opera Monsignor Beato Liviero</t>
  </si>
  <si>
    <t>Primaria Opera Monsignor Liviero</t>
  </si>
  <si>
    <t>PD1A112007</t>
  </si>
  <si>
    <t>Primaria Maria Immacolata</t>
  </si>
  <si>
    <t>Ires</t>
  </si>
  <si>
    <t>PD1E005005</t>
  </si>
  <si>
    <t>PD1E01700B</t>
  </si>
  <si>
    <t>CADONEGHE</t>
  </si>
  <si>
    <t>Scuola Paritaria Sacro Cuore</t>
  </si>
  <si>
    <t>Suore Riparatrici del Sacro Cuore</t>
  </si>
  <si>
    <t>sacrocuore.cadoneghe@libero.it</t>
  </si>
  <si>
    <t>PD1E00100T</t>
  </si>
  <si>
    <t>02641010588</t>
  </si>
  <si>
    <t>00517380267</t>
  </si>
  <si>
    <t>Convenzione 19/20</t>
  </si>
  <si>
    <t>04429530282</t>
  </si>
  <si>
    <t>PD1EZU500F</t>
  </si>
  <si>
    <t>Luigi Configliachi</t>
  </si>
  <si>
    <t>Capovilla Monica</t>
  </si>
  <si>
    <t>Somma erogata</t>
  </si>
  <si>
    <t>Acconto 2019/20 erogato nel 2019</t>
  </si>
  <si>
    <t>Saldo 2019/2020</t>
  </si>
  <si>
    <t>Acconto 2020/2021</t>
  </si>
  <si>
    <t>Totale 2020</t>
  </si>
  <si>
    <t>Assegnazione USR</t>
  </si>
  <si>
    <t>Prove 2020</t>
  </si>
  <si>
    <t>C.M. Scuola Primaria</t>
  </si>
  <si>
    <t>Ente Gestore</t>
  </si>
  <si>
    <t>Istituto Femminile Don Bosco delle FMA</t>
  </si>
  <si>
    <t>igina.eco@dimesse.it</t>
  </si>
  <si>
    <t>Denominazione Scuola Primaria</t>
  </si>
  <si>
    <t>M.I. - U.S.R. per il Veneto - Ufficio V Ufficio Ambito Territoriale sede di Padova</t>
  </si>
  <si>
    <t>Contributi Ordinari MI A.F 2020 - Scuole primarie paritarie - Saldo A.S.2019/20 Acconto A.S. 2020/21 Capitolo 1477 PG 1 - Decreto MI 181/2020</t>
  </si>
  <si>
    <t>IL DIRIGENTE</t>
  </si>
  <si>
    <t>dott. Roberto Natale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</si>
</sst>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\-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Mangal"/>
      <family val="2"/>
    </font>
    <font>
      <b/>
      <sz val="8"/>
      <color theme="1"/>
      <name val="Calibri"/>
      <family val="2"/>
      <scheme val="minor"/>
    </font>
    <font>
      <b/>
      <sz val="8"/>
      <color theme="0" tint="-0.499984740745262"/>
      <name val="Cambria"/>
      <family val="1"/>
      <scheme val="major"/>
    </font>
    <font>
      <b/>
      <sz val="10"/>
      <color theme="1"/>
      <name val="Verdana"/>
      <family val="2"/>
    </font>
    <font>
      <sz val="12"/>
      <color rgb="FF40404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0" fontId="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9" fillId="0" borderId="0"/>
    <xf numFmtId="164" fontId="10" fillId="0" borderId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6" fillId="0" borderId="1" xfId="3" applyFont="1" applyFill="1" applyBorder="1" applyAlignment="1" applyProtection="1">
      <alignment horizontal="left" vertical="center" wrapText="1"/>
    </xf>
    <xf numFmtId="0" fontId="6" fillId="0" borderId="1" xfId="4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quotePrefix="1" applyFont="1" applyBorder="1"/>
    <xf numFmtId="0" fontId="8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/>
    </xf>
    <xf numFmtId="43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3" fontId="12" fillId="5" borderId="1" xfId="1" applyFont="1" applyFill="1" applyBorder="1"/>
    <xf numFmtId="0" fontId="0" fillId="5" borderId="1" xfId="0" applyFill="1" applyBorder="1"/>
    <xf numFmtId="4" fontId="12" fillId="5" borderId="1" xfId="0" applyNumberFormat="1" applyFont="1" applyFill="1" applyBorder="1"/>
    <xf numFmtId="43" fontId="3" fillId="5" borderId="7" xfId="1" applyFont="1" applyFill="1" applyBorder="1"/>
    <xf numFmtId="43" fontId="3" fillId="5" borderId="3" xfId="1" applyFont="1" applyFill="1" applyBorder="1"/>
    <xf numFmtId="4" fontId="3" fillId="5" borderId="1" xfId="0" applyNumberFormat="1" applyFont="1" applyFill="1" applyBorder="1" applyProtection="1">
      <protection locked="0"/>
    </xf>
    <xf numFmtId="43" fontId="3" fillId="5" borderId="1" xfId="1" applyFont="1" applyFill="1" applyBorder="1"/>
    <xf numFmtId="43" fontId="3" fillId="5" borderId="8" xfId="1" applyFont="1" applyFill="1" applyBorder="1"/>
    <xf numFmtId="4" fontId="3" fillId="5" borderId="2" xfId="0" applyNumberFormat="1" applyFont="1" applyFill="1" applyBorder="1" applyProtection="1">
      <protection locked="0"/>
    </xf>
    <xf numFmtId="43" fontId="3" fillId="5" borderId="2" xfId="1" applyFont="1" applyFill="1" applyBorder="1"/>
    <xf numFmtId="43" fontId="3" fillId="6" borderId="0" xfId="1" applyFont="1" applyFill="1"/>
    <xf numFmtId="4" fontId="3" fillId="0" borderId="0" xfId="0" applyNumberFormat="1" applyFont="1"/>
    <xf numFmtId="43" fontId="4" fillId="0" borderId="1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43" fontId="3" fillId="7" borderId="1" xfId="0" applyNumberFormat="1" applyFont="1" applyFill="1" applyBorder="1"/>
    <xf numFmtId="4" fontId="3" fillId="7" borderId="1" xfId="0" applyNumberFormat="1" applyFont="1" applyFill="1" applyBorder="1"/>
    <xf numFmtId="0" fontId="0" fillId="0" borderId="4" xfId="0" applyBorder="1" applyAlignment="1">
      <alignment horizontal="center"/>
    </xf>
    <xf numFmtId="43" fontId="3" fillId="0" borderId="1" xfId="1" applyFont="1" applyFill="1" applyBorder="1"/>
    <xf numFmtId="4" fontId="11" fillId="0" borderId="1" xfId="0" applyNumberFormat="1" applyFont="1" applyFill="1" applyBorder="1"/>
    <xf numFmtId="43" fontId="3" fillId="0" borderId="1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7">
    <cellStyle name="Collegamento ipertestuale" xfId="3" builtinId="8"/>
    <cellStyle name="Migliaia" xfId="1" builtinId="3"/>
    <cellStyle name="Migliaia [0] 4 2 2 2" xfId="6"/>
    <cellStyle name="Normale" xfId="0" builtinId="0"/>
    <cellStyle name="Normale 2" xfId="2"/>
    <cellStyle name="Normale 2 3" xfId="5"/>
    <cellStyle name="Valore valido" xfId="4" builtinId="26"/>
  </cellStyles>
  <dxfs count="0"/>
  <tableStyles count="0" defaultTableStyle="TableStyleMedium2" defaultPivotStyle="PivotStyleLight16"/>
  <colors>
    <mruColors>
      <color rgb="FFB7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561976</xdr:colOff>
      <xdr:row>0</xdr:row>
      <xdr:rowOff>47625</xdr:rowOff>
    </xdr:from>
    <xdr:to>
      <xdr:col>2</xdr:col>
      <xdr:colOff>571500</xdr:colOff>
      <xdr:row>0</xdr:row>
      <xdr:rowOff>1042705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47625"/>
          <a:ext cx="704849" cy="995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457199</xdr:colOff>
      <xdr:row>0</xdr:row>
      <xdr:rowOff>95250</xdr:rowOff>
    </xdr:from>
    <xdr:to>
      <xdr:col>16</xdr:col>
      <xdr:colOff>156386</xdr:colOff>
      <xdr:row>0</xdr:row>
      <xdr:rowOff>962025</xdr:rowOff>
    </xdr:to>
    <xdr:pic>
      <xdr:nvPicPr>
        <xdr:cNvPr id="3" name="Immagine 4" descr="Descrizione: emblema_g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49" y="95250"/>
          <a:ext cx="765987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spes.pd.it" TargetMode="External"/><Relationship Id="rId3" Type="http://schemas.openxmlformats.org/officeDocument/2006/relationships/hyperlink" Target="mailto:sacrocuoremonselice@gmail.com" TargetMode="External"/><Relationship Id="rId7" Type="http://schemas.openxmlformats.org/officeDocument/2006/relationships/hyperlink" Target="mailto:pasc.liviero@pcn.net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segreteria@donboscopadova.it" TargetMode="External"/><Relationship Id="rId1" Type="http://schemas.openxmlformats.org/officeDocument/2006/relationships/hyperlink" Target="mailto:conslvpd@fdcc.org" TargetMode="External"/><Relationship Id="rId6" Type="http://schemas.openxmlformats.org/officeDocument/2006/relationships/hyperlink" Target="mailto:segreteria@gesumaria.ne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nfo@siic.it" TargetMode="External"/><Relationship Id="rId10" Type="http://schemas.openxmlformats.org/officeDocument/2006/relationships/hyperlink" Target="mailto:igina.eco@dimesse.it" TargetMode="External"/><Relationship Id="rId4" Type="http://schemas.openxmlformats.org/officeDocument/2006/relationships/hyperlink" Target="mailto:sacrocuoremonselice@gmail.com" TargetMode="External"/><Relationship Id="rId9" Type="http://schemas.openxmlformats.org/officeDocument/2006/relationships/hyperlink" Target="mailto:scuolacapitanio.direzio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B16" zoomScaleNormal="100" workbookViewId="0">
      <selection activeCell="O51" sqref="O51"/>
    </sheetView>
  </sheetViews>
  <sheetFormatPr defaultRowHeight="15" x14ac:dyDescent="0.25"/>
  <cols>
    <col min="1" max="1" width="2.7109375" style="1" hidden="1" customWidth="1"/>
    <col min="2" max="2" width="10.42578125" bestFit="1" customWidth="1"/>
    <col min="3" max="3" width="10.28515625" customWidth="1"/>
    <col min="4" max="4" width="10.85546875" customWidth="1"/>
    <col min="5" max="5" width="25" customWidth="1"/>
    <col min="6" max="6" width="9.85546875" style="17" hidden="1" customWidth="1"/>
    <col min="7" max="7" width="33.42578125" hidden="1" customWidth="1"/>
    <col min="8" max="8" width="49.5703125" customWidth="1"/>
    <col min="9" max="9" width="27.5703125" hidden="1" customWidth="1"/>
    <col min="10" max="11" width="12.28515625" hidden="1" customWidth="1"/>
    <col min="12" max="12" width="12" hidden="1" customWidth="1"/>
    <col min="13" max="13" width="10.7109375" hidden="1" customWidth="1"/>
    <col min="14" max="14" width="10.7109375" customWidth="1"/>
    <col min="15" max="15" width="9.42578125" customWidth="1"/>
    <col min="16" max="16" width="6.5703125" customWidth="1"/>
    <col min="17" max="17" width="10.85546875" customWidth="1"/>
  </cols>
  <sheetData>
    <row r="1" spans="1:17" ht="87" customHeight="1" x14ac:dyDescent="0.25">
      <c r="B1" s="47" t="s">
        <v>165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35.25" customHeight="1" x14ac:dyDescent="0.25">
      <c r="B2" s="48" t="s">
        <v>166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6" x14ac:dyDescent="0.25">
      <c r="A3" s="2"/>
      <c r="B3" s="4" t="s">
        <v>124</v>
      </c>
      <c r="C3" s="40" t="s">
        <v>160</v>
      </c>
      <c r="D3" s="4" t="s">
        <v>129</v>
      </c>
      <c r="E3" s="4" t="s">
        <v>164</v>
      </c>
      <c r="F3" s="15" t="s">
        <v>128</v>
      </c>
      <c r="G3" s="4" t="s">
        <v>126</v>
      </c>
      <c r="H3" s="4" t="s">
        <v>161</v>
      </c>
      <c r="I3" s="4" t="s">
        <v>125</v>
      </c>
      <c r="J3" s="22" t="s">
        <v>148</v>
      </c>
      <c r="K3" s="24" t="s">
        <v>154</v>
      </c>
      <c r="L3" s="25" t="s">
        <v>155</v>
      </c>
      <c r="M3" s="24" t="s">
        <v>156</v>
      </c>
      <c r="N3" s="38" t="s">
        <v>157</v>
      </c>
      <c r="O3" s="38" t="s">
        <v>138</v>
      </c>
      <c r="P3" s="38" t="s">
        <v>43</v>
      </c>
      <c r="Q3" s="38" t="s">
        <v>153</v>
      </c>
    </row>
    <row r="4" spans="1:17" ht="12.75" customHeight="1" thickBot="1" x14ac:dyDescent="0.3">
      <c r="A4" s="18"/>
      <c r="B4" s="19"/>
      <c r="C4" s="19"/>
      <c r="D4" s="19"/>
      <c r="E4" s="19"/>
      <c r="F4" s="19"/>
      <c r="G4" s="19"/>
      <c r="H4" s="19"/>
      <c r="I4" s="21"/>
      <c r="J4" s="26">
        <v>2327737.16</v>
      </c>
      <c r="K4" s="27"/>
      <c r="L4" s="27"/>
      <c r="M4" s="28">
        <v>740079.08</v>
      </c>
      <c r="N4" s="19"/>
      <c r="O4" s="19"/>
      <c r="P4" s="19"/>
      <c r="Q4" s="19"/>
    </row>
    <row r="5" spans="1:17" ht="12.75" customHeight="1" thickTop="1" x14ac:dyDescent="0.25">
      <c r="A5" s="5">
        <v>1</v>
      </c>
      <c r="B5" s="13" t="s">
        <v>146</v>
      </c>
      <c r="C5" s="2" t="s">
        <v>140</v>
      </c>
      <c r="D5" s="2" t="s">
        <v>141</v>
      </c>
      <c r="E5" s="5" t="s">
        <v>68</v>
      </c>
      <c r="F5" s="19"/>
      <c r="G5" s="5" t="s">
        <v>142</v>
      </c>
      <c r="H5" s="5" t="s">
        <v>143</v>
      </c>
      <c r="I5" s="20" t="s">
        <v>144</v>
      </c>
      <c r="J5" s="29">
        <v>47500</v>
      </c>
      <c r="K5" s="30">
        <v>16150.36</v>
      </c>
      <c r="L5" s="31">
        <f>ROUND(J5-K5,2)</f>
        <v>31349.64</v>
      </c>
      <c r="M5" s="32">
        <f>ROUND($M$4*J5/$J$4,2)</f>
        <v>15102.12</v>
      </c>
      <c r="N5" s="39">
        <f>ROUND(L5+M5,2)</f>
        <v>46451.76</v>
      </c>
      <c r="O5" s="44">
        <f>ROUND(N5*4%,2)</f>
        <v>1858.07</v>
      </c>
      <c r="P5" s="44">
        <v>2</v>
      </c>
      <c r="Q5" s="39">
        <f>ROUND(N5-O5-P5,2)</f>
        <v>44591.69</v>
      </c>
    </row>
    <row r="6" spans="1:17" x14ac:dyDescent="0.25">
      <c r="A6" s="2">
        <v>2</v>
      </c>
      <c r="B6" s="2" t="s">
        <v>1</v>
      </c>
      <c r="C6" s="2" t="s">
        <v>22</v>
      </c>
      <c r="D6" s="2" t="s">
        <v>0</v>
      </c>
      <c r="E6" s="5" t="s">
        <v>112</v>
      </c>
      <c r="F6" s="5" t="s">
        <v>114</v>
      </c>
      <c r="G6" s="5" t="s">
        <v>111</v>
      </c>
      <c r="H6" s="5" t="s">
        <v>113</v>
      </c>
      <c r="I6" s="7" t="s">
        <v>75</v>
      </c>
      <c r="J6" s="30">
        <v>96835</v>
      </c>
      <c r="K6" s="30">
        <v>32924.620000000003</v>
      </c>
      <c r="L6" s="31">
        <f>ROUND(J6-K6,2)</f>
        <v>63910.38</v>
      </c>
      <c r="M6" s="32">
        <f t="shared" ref="M6:M26" si="0">ROUND($M$4*J6/$J$4,2)</f>
        <v>30787.65</v>
      </c>
      <c r="N6" s="39">
        <f t="shared" ref="N6:N26" si="1">ROUND(L6+M6,2)</f>
        <v>94698.03</v>
      </c>
      <c r="O6" s="44">
        <f t="shared" ref="O6:O26" si="2">ROUND(N6*4%,2)</f>
        <v>3787.92</v>
      </c>
      <c r="P6" s="44">
        <v>2</v>
      </c>
      <c r="Q6" s="39">
        <f t="shared" ref="Q6:Q26" si="3">ROUND(N6-O6-P6,2)</f>
        <v>90908.11</v>
      </c>
    </row>
    <row r="7" spans="1:17" x14ac:dyDescent="0.25">
      <c r="A7" s="5">
        <v>3</v>
      </c>
      <c r="B7" s="13" t="s">
        <v>147</v>
      </c>
      <c r="C7" s="2" t="s">
        <v>23</v>
      </c>
      <c r="D7" s="2" t="s">
        <v>2</v>
      </c>
      <c r="E7" s="5" t="s">
        <v>70</v>
      </c>
      <c r="F7" s="5" t="s">
        <v>65</v>
      </c>
      <c r="G7" s="5" t="s">
        <v>64</v>
      </c>
      <c r="H7" s="5" t="s">
        <v>66</v>
      </c>
      <c r="I7" s="7" t="s">
        <v>49</v>
      </c>
      <c r="J7" s="30">
        <v>96835</v>
      </c>
      <c r="K7" s="30">
        <v>32924.620000000003</v>
      </c>
      <c r="L7" s="31">
        <f t="shared" ref="L7:L26" si="4">ROUND(J7-K7,2)</f>
        <v>63910.38</v>
      </c>
      <c r="M7" s="32">
        <f t="shared" si="0"/>
        <v>30787.65</v>
      </c>
      <c r="N7" s="39">
        <f t="shared" si="1"/>
        <v>94698.03</v>
      </c>
      <c r="O7" s="44">
        <f t="shared" si="2"/>
        <v>3787.92</v>
      </c>
      <c r="P7" s="44">
        <v>2</v>
      </c>
      <c r="Q7" s="39">
        <f t="shared" si="3"/>
        <v>90908.11</v>
      </c>
    </row>
    <row r="8" spans="1:17" x14ac:dyDescent="0.25">
      <c r="A8" s="2">
        <v>4</v>
      </c>
      <c r="B8" s="2" t="s">
        <v>24</v>
      </c>
      <c r="C8" s="2" t="s">
        <v>25</v>
      </c>
      <c r="D8" s="2" t="s">
        <v>4</v>
      </c>
      <c r="E8" s="5" t="s">
        <v>69</v>
      </c>
      <c r="F8" s="5"/>
      <c r="G8" s="5" t="s">
        <v>51</v>
      </c>
      <c r="H8" s="5" t="s">
        <v>52</v>
      </c>
      <c r="I8" s="7" t="s">
        <v>74</v>
      </c>
      <c r="J8" s="30">
        <v>101735</v>
      </c>
      <c r="K8" s="30">
        <v>34590.660000000003</v>
      </c>
      <c r="L8" s="31">
        <f t="shared" si="4"/>
        <v>67144.34</v>
      </c>
      <c r="M8" s="32">
        <f t="shared" si="0"/>
        <v>32345.55</v>
      </c>
      <c r="N8" s="39">
        <f t="shared" si="1"/>
        <v>99489.89</v>
      </c>
      <c r="O8" s="44">
        <f t="shared" si="2"/>
        <v>3979.6</v>
      </c>
      <c r="P8" s="44">
        <v>2</v>
      </c>
      <c r="Q8" s="39">
        <f t="shared" si="3"/>
        <v>95508.29</v>
      </c>
    </row>
    <row r="9" spans="1:17" x14ac:dyDescent="0.25">
      <c r="A9" s="5">
        <v>5</v>
      </c>
      <c r="B9" s="2" t="s">
        <v>24</v>
      </c>
      <c r="C9" s="2" t="s">
        <v>26</v>
      </c>
      <c r="D9" s="2" t="s">
        <v>4</v>
      </c>
      <c r="E9" s="5" t="s">
        <v>68</v>
      </c>
      <c r="F9" s="5"/>
      <c r="G9" s="5" t="s">
        <v>51</v>
      </c>
      <c r="H9" s="5" t="s">
        <v>52</v>
      </c>
      <c r="I9" s="7" t="s">
        <v>74</v>
      </c>
      <c r="J9" s="30">
        <v>96835</v>
      </c>
      <c r="K9" s="30">
        <v>32924.620000000003</v>
      </c>
      <c r="L9" s="31">
        <f t="shared" si="4"/>
        <v>63910.38</v>
      </c>
      <c r="M9" s="32">
        <f t="shared" si="0"/>
        <v>30787.65</v>
      </c>
      <c r="N9" s="39">
        <f t="shared" si="1"/>
        <v>94698.03</v>
      </c>
      <c r="O9" s="44">
        <f t="shared" si="2"/>
        <v>3787.92</v>
      </c>
      <c r="P9" s="44">
        <v>2</v>
      </c>
      <c r="Q9" s="39">
        <f t="shared" si="3"/>
        <v>90908.11</v>
      </c>
    </row>
    <row r="10" spans="1:17" x14ac:dyDescent="0.25">
      <c r="A10" s="2">
        <v>6</v>
      </c>
      <c r="B10" s="13" t="s">
        <v>44</v>
      </c>
      <c r="C10" s="2" t="s">
        <v>45</v>
      </c>
      <c r="D10" s="2" t="s">
        <v>6</v>
      </c>
      <c r="E10" s="5" t="s">
        <v>67</v>
      </c>
      <c r="F10" s="5" t="s">
        <v>61</v>
      </c>
      <c r="G10" s="5" t="s">
        <v>59</v>
      </c>
      <c r="H10" s="5" t="s">
        <v>60</v>
      </c>
      <c r="I10" s="7" t="s">
        <v>76</v>
      </c>
      <c r="J10" s="30">
        <v>19000</v>
      </c>
      <c r="K10" s="30">
        <v>9690.2099999999991</v>
      </c>
      <c r="L10" s="31">
        <f t="shared" si="4"/>
        <v>9309.7900000000009</v>
      </c>
      <c r="M10" s="32">
        <f t="shared" si="0"/>
        <v>6040.85</v>
      </c>
      <c r="N10" s="39">
        <f t="shared" si="1"/>
        <v>15350.64</v>
      </c>
      <c r="O10" s="44">
        <f t="shared" si="2"/>
        <v>614.03</v>
      </c>
      <c r="P10" s="44">
        <v>2</v>
      </c>
      <c r="Q10" s="39">
        <f t="shared" si="3"/>
        <v>14734.61</v>
      </c>
    </row>
    <row r="11" spans="1:17" x14ac:dyDescent="0.25">
      <c r="A11" s="5">
        <v>7</v>
      </c>
      <c r="B11" s="2" t="s">
        <v>13</v>
      </c>
      <c r="C11" s="2" t="s">
        <v>27</v>
      </c>
      <c r="D11" s="2" t="s">
        <v>6</v>
      </c>
      <c r="E11" s="5" t="s">
        <v>62</v>
      </c>
      <c r="F11" s="5" t="s">
        <v>58</v>
      </c>
      <c r="G11" s="5" t="s">
        <v>53</v>
      </c>
      <c r="H11" s="5" t="s">
        <v>162</v>
      </c>
      <c r="I11" s="7" t="s">
        <v>54</v>
      </c>
      <c r="J11" s="30">
        <v>217120</v>
      </c>
      <c r="K11" s="30">
        <v>72751.399999999994</v>
      </c>
      <c r="L11" s="31">
        <f t="shared" si="4"/>
        <v>144368.6</v>
      </c>
      <c r="M11" s="32">
        <f t="shared" si="0"/>
        <v>69030.98</v>
      </c>
      <c r="N11" s="39">
        <f t="shared" si="1"/>
        <v>213399.58</v>
      </c>
      <c r="O11" s="44">
        <f t="shared" si="2"/>
        <v>8535.98</v>
      </c>
      <c r="P11" s="44">
        <v>2</v>
      </c>
      <c r="Q11" s="39">
        <f t="shared" si="3"/>
        <v>204861.6</v>
      </c>
    </row>
    <row r="12" spans="1:17" x14ac:dyDescent="0.25">
      <c r="A12" s="2">
        <v>8</v>
      </c>
      <c r="B12" s="2" t="s">
        <v>3</v>
      </c>
      <c r="C12" s="2" t="s">
        <v>28</v>
      </c>
      <c r="D12" s="2" t="s">
        <v>6</v>
      </c>
      <c r="E12" s="5" t="s">
        <v>47</v>
      </c>
      <c r="F12" s="5"/>
      <c r="G12" s="5"/>
      <c r="H12" s="5" t="s">
        <v>48</v>
      </c>
      <c r="I12" s="7" t="s">
        <v>77</v>
      </c>
      <c r="J12" s="30">
        <v>187588.12</v>
      </c>
      <c r="K12" s="30">
        <v>60075.28</v>
      </c>
      <c r="L12" s="31">
        <f t="shared" si="4"/>
        <v>127512.84</v>
      </c>
      <c r="M12" s="32">
        <f t="shared" si="0"/>
        <v>59641.63</v>
      </c>
      <c r="N12" s="39">
        <f t="shared" si="1"/>
        <v>187154.47</v>
      </c>
      <c r="O12" s="44">
        <f t="shared" si="2"/>
        <v>7486.18</v>
      </c>
      <c r="P12" s="44">
        <v>2</v>
      </c>
      <c r="Q12" s="39">
        <f t="shared" si="3"/>
        <v>179666.29</v>
      </c>
    </row>
    <row r="13" spans="1:17" x14ac:dyDescent="0.25">
      <c r="A13" s="5">
        <v>9</v>
      </c>
      <c r="B13" s="2" t="s">
        <v>29</v>
      </c>
      <c r="C13" s="2" t="s">
        <v>30</v>
      </c>
      <c r="D13" s="2" t="s">
        <v>6</v>
      </c>
      <c r="E13" s="5" t="s">
        <v>31</v>
      </c>
      <c r="F13" s="5" t="s">
        <v>73</v>
      </c>
      <c r="G13" s="5" t="s">
        <v>72</v>
      </c>
      <c r="H13" s="5" t="s">
        <v>71</v>
      </c>
      <c r="I13" s="7" t="s">
        <v>78</v>
      </c>
      <c r="J13" s="30">
        <v>198261.28</v>
      </c>
      <c r="K13" s="30">
        <v>65625.279999999999</v>
      </c>
      <c r="L13" s="31">
        <f t="shared" si="4"/>
        <v>132636</v>
      </c>
      <c r="M13" s="32">
        <f t="shared" si="0"/>
        <v>63035.05</v>
      </c>
      <c r="N13" s="39">
        <f t="shared" si="1"/>
        <v>195671.05</v>
      </c>
      <c r="O13" s="44">
        <f t="shared" si="2"/>
        <v>7826.84</v>
      </c>
      <c r="P13" s="44">
        <v>2</v>
      </c>
      <c r="Q13" s="39">
        <f t="shared" si="3"/>
        <v>187842.21</v>
      </c>
    </row>
    <row r="14" spans="1:17" x14ac:dyDescent="0.25">
      <c r="A14" s="2">
        <v>10</v>
      </c>
      <c r="B14" s="2" t="s">
        <v>8</v>
      </c>
      <c r="C14" s="2" t="s">
        <v>32</v>
      </c>
      <c r="D14" s="2" t="s">
        <v>6</v>
      </c>
      <c r="E14" s="5" t="s">
        <v>137</v>
      </c>
      <c r="F14" s="5" t="s">
        <v>89</v>
      </c>
      <c r="G14" s="5" t="s">
        <v>90</v>
      </c>
      <c r="H14" s="5" t="s">
        <v>91</v>
      </c>
      <c r="I14" s="7" t="s">
        <v>79</v>
      </c>
      <c r="J14" s="30">
        <v>94268</v>
      </c>
      <c r="K14" s="30">
        <v>29195.759999999998</v>
      </c>
      <c r="L14" s="31">
        <f t="shared" si="4"/>
        <v>65072.24</v>
      </c>
      <c r="M14" s="32">
        <f t="shared" si="0"/>
        <v>29971.5</v>
      </c>
      <c r="N14" s="39">
        <f t="shared" si="1"/>
        <v>95043.74</v>
      </c>
      <c r="O14" s="44">
        <f t="shared" si="2"/>
        <v>3801.75</v>
      </c>
      <c r="P14" s="44">
        <v>2</v>
      </c>
      <c r="Q14" s="39">
        <f t="shared" si="3"/>
        <v>91239.99</v>
      </c>
    </row>
    <row r="15" spans="1:17" x14ac:dyDescent="0.25">
      <c r="A15" s="5">
        <v>11</v>
      </c>
      <c r="B15" s="13" t="s">
        <v>11</v>
      </c>
      <c r="C15" s="2" t="s">
        <v>33</v>
      </c>
      <c r="D15" s="2" t="s">
        <v>6</v>
      </c>
      <c r="E15" s="5" t="s">
        <v>130</v>
      </c>
      <c r="F15" s="5" t="s">
        <v>94</v>
      </c>
      <c r="G15" s="5" t="s">
        <v>92</v>
      </c>
      <c r="H15" s="5" t="s">
        <v>93</v>
      </c>
      <c r="I15" s="7" t="s">
        <v>80</v>
      </c>
      <c r="J15" s="30">
        <v>212220</v>
      </c>
      <c r="K15" s="30">
        <v>69419.33</v>
      </c>
      <c r="L15" s="31">
        <f t="shared" si="4"/>
        <v>142800.67000000001</v>
      </c>
      <c r="M15" s="32">
        <f t="shared" si="0"/>
        <v>67473.070000000007</v>
      </c>
      <c r="N15" s="39">
        <f t="shared" si="1"/>
        <v>210273.74</v>
      </c>
      <c r="O15" s="44">
        <f t="shared" si="2"/>
        <v>8410.9500000000007</v>
      </c>
      <c r="P15" s="44">
        <v>2</v>
      </c>
      <c r="Q15" s="39">
        <f t="shared" si="3"/>
        <v>201860.79</v>
      </c>
    </row>
    <row r="16" spans="1:17" x14ac:dyDescent="0.25">
      <c r="A16" s="2">
        <v>12</v>
      </c>
      <c r="B16" s="2" t="s">
        <v>16</v>
      </c>
      <c r="C16" s="2" t="s">
        <v>34</v>
      </c>
      <c r="D16" s="2" t="s">
        <v>6</v>
      </c>
      <c r="E16" s="5" t="s">
        <v>109</v>
      </c>
      <c r="F16" s="5" t="s">
        <v>108</v>
      </c>
      <c r="G16" s="5" t="s">
        <v>107</v>
      </c>
      <c r="H16" s="5" t="s">
        <v>110</v>
      </c>
      <c r="I16" s="7" t="s">
        <v>81</v>
      </c>
      <c r="J16" s="30">
        <v>80618</v>
      </c>
      <c r="K16" s="30">
        <v>27410.720000000001</v>
      </c>
      <c r="L16" s="31">
        <f t="shared" si="4"/>
        <v>53207.28</v>
      </c>
      <c r="M16" s="32">
        <f t="shared" si="0"/>
        <v>25631.63</v>
      </c>
      <c r="N16" s="39">
        <f t="shared" si="1"/>
        <v>78838.91</v>
      </c>
      <c r="O16" s="44">
        <f t="shared" si="2"/>
        <v>3153.56</v>
      </c>
      <c r="P16" s="44">
        <v>2</v>
      </c>
      <c r="Q16" s="39">
        <f t="shared" si="3"/>
        <v>75683.350000000006</v>
      </c>
    </row>
    <row r="17" spans="1:17" x14ac:dyDescent="0.25">
      <c r="A17" s="5">
        <v>13</v>
      </c>
      <c r="B17" s="2" t="s">
        <v>7</v>
      </c>
      <c r="C17" s="2" t="s">
        <v>145</v>
      </c>
      <c r="D17" s="2" t="s">
        <v>6</v>
      </c>
      <c r="E17" s="5" t="s">
        <v>106</v>
      </c>
      <c r="F17" s="5" t="s">
        <v>104</v>
      </c>
      <c r="G17" s="5" t="s">
        <v>105</v>
      </c>
      <c r="H17" s="5" t="s">
        <v>35</v>
      </c>
      <c r="I17" s="7" t="s">
        <v>82</v>
      </c>
      <c r="J17" s="30">
        <v>107335</v>
      </c>
      <c r="K17" s="30">
        <v>36256.699999999997</v>
      </c>
      <c r="L17" s="31">
        <f t="shared" si="4"/>
        <v>71078.3</v>
      </c>
      <c r="M17" s="32">
        <f t="shared" si="0"/>
        <v>34126.01</v>
      </c>
      <c r="N17" s="39">
        <f t="shared" si="1"/>
        <v>105204.31</v>
      </c>
      <c r="O17" s="44">
        <f t="shared" si="2"/>
        <v>4208.17</v>
      </c>
      <c r="P17" s="44">
        <v>2</v>
      </c>
      <c r="Q17" s="39">
        <f t="shared" si="3"/>
        <v>100994.14</v>
      </c>
    </row>
    <row r="18" spans="1:17" x14ac:dyDescent="0.25">
      <c r="A18" s="2">
        <v>14</v>
      </c>
      <c r="B18" s="2" t="s">
        <v>15</v>
      </c>
      <c r="C18" s="2" t="s">
        <v>36</v>
      </c>
      <c r="D18" s="2" t="s">
        <v>6</v>
      </c>
      <c r="E18" s="5" t="s">
        <v>132</v>
      </c>
      <c r="F18" s="5" t="s">
        <v>102</v>
      </c>
      <c r="G18" s="5" t="s">
        <v>103</v>
      </c>
      <c r="H18" s="5" t="s">
        <v>101</v>
      </c>
      <c r="I18" s="8" t="s">
        <v>83</v>
      </c>
      <c r="J18" s="30">
        <v>98935</v>
      </c>
      <c r="K18" s="30">
        <v>33638.639999999999</v>
      </c>
      <c r="L18" s="31">
        <f t="shared" si="4"/>
        <v>65296.36</v>
      </c>
      <c r="M18" s="32">
        <f t="shared" si="0"/>
        <v>31455.32</v>
      </c>
      <c r="N18" s="39">
        <f t="shared" si="1"/>
        <v>96751.679999999993</v>
      </c>
      <c r="O18" s="44">
        <f t="shared" si="2"/>
        <v>3870.07</v>
      </c>
      <c r="P18" s="44">
        <v>2</v>
      </c>
      <c r="Q18" s="39">
        <f t="shared" si="3"/>
        <v>92879.61</v>
      </c>
    </row>
    <row r="19" spans="1:17" x14ac:dyDescent="0.25">
      <c r="A19" s="5">
        <v>15</v>
      </c>
      <c r="B19" s="2" t="s">
        <v>14</v>
      </c>
      <c r="C19" s="2" t="s">
        <v>37</v>
      </c>
      <c r="D19" s="2" t="s">
        <v>6</v>
      </c>
      <c r="E19" s="5" t="s">
        <v>131</v>
      </c>
      <c r="F19" s="5" t="s">
        <v>97</v>
      </c>
      <c r="G19" s="5" t="s">
        <v>99</v>
      </c>
      <c r="H19" s="5" t="s">
        <v>98</v>
      </c>
      <c r="I19" s="7" t="s">
        <v>84</v>
      </c>
      <c r="J19" s="30">
        <v>96835</v>
      </c>
      <c r="K19" s="30">
        <v>32924.620000000003</v>
      </c>
      <c r="L19" s="31">
        <f t="shared" si="4"/>
        <v>63910.38</v>
      </c>
      <c r="M19" s="32">
        <f t="shared" si="0"/>
        <v>30787.65</v>
      </c>
      <c r="N19" s="39">
        <f t="shared" si="1"/>
        <v>94698.03</v>
      </c>
      <c r="O19" s="44">
        <f t="shared" si="2"/>
        <v>3787.92</v>
      </c>
      <c r="P19" s="44">
        <v>2</v>
      </c>
      <c r="Q19" s="39">
        <f t="shared" si="3"/>
        <v>90908.11</v>
      </c>
    </row>
    <row r="20" spans="1:17" x14ac:dyDescent="0.25">
      <c r="A20" s="2">
        <v>16</v>
      </c>
      <c r="B20" s="2" t="s">
        <v>12</v>
      </c>
      <c r="C20" s="2" t="s">
        <v>38</v>
      </c>
      <c r="D20" s="2" t="s">
        <v>6</v>
      </c>
      <c r="E20" s="5" t="s">
        <v>95</v>
      </c>
      <c r="F20" s="5" t="s">
        <v>96</v>
      </c>
      <c r="G20" s="5"/>
      <c r="H20" s="5" t="s">
        <v>39</v>
      </c>
      <c r="I20" s="9" t="s">
        <v>85</v>
      </c>
      <c r="J20" s="30">
        <v>117776.76000000001</v>
      </c>
      <c r="K20" s="30">
        <v>38140.94</v>
      </c>
      <c r="L20" s="31">
        <f t="shared" si="4"/>
        <v>79635.820000000007</v>
      </c>
      <c r="M20" s="32">
        <f t="shared" si="0"/>
        <v>37445.86</v>
      </c>
      <c r="N20" s="39">
        <f t="shared" si="1"/>
        <v>117081.68</v>
      </c>
      <c r="O20" s="44">
        <f t="shared" si="2"/>
        <v>4683.2700000000004</v>
      </c>
      <c r="P20" s="44">
        <v>2</v>
      </c>
      <c r="Q20" s="39">
        <f t="shared" si="3"/>
        <v>112396.41</v>
      </c>
    </row>
    <row r="21" spans="1:17" x14ac:dyDescent="0.25">
      <c r="A21" s="5">
        <v>17</v>
      </c>
      <c r="B21" s="2" t="s">
        <v>9</v>
      </c>
      <c r="C21" s="2" t="s">
        <v>40</v>
      </c>
      <c r="D21" s="2" t="s">
        <v>6</v>
      </c>
      <c r="E21" s="5" t="s">
        <v>63</v>
      </c>
      <c r="F21" s="5" t="s">
        <v>57</v>
      </c>
      <c r="G21" s="5" t="s">
        <v>56</v>
      </c>
      <c r="H21" s="5" t="s">
        <v>55</v>
      </c>
      <c r="I21" s="7" t="s">
        <v>163</v>
      </c>
      <c r="J21" s="30">
        <v>193670</v>
      </c>
      <c r="K21" s="30">
        <v>65849.25</v>
      </c>
      <c r="L21" s="31">
        <f t="shared" si="4"/>
        <v>127820.75</v>
      </c>
      <c r="M21" s="32">
        <f t="shared" si="0"/>
        <v>61575.3</v>
      </c>
      <c r="N21" s="39">
        <f t="shared" si="1"/>
        <v>189396.05</v>
      </c>
      <c r="O21" s="44">
        <f t="shared" si="2"/>
        <v>7575.84</v>
      </c>
      <c r="P21" s="44">
        <v>2</v>
      </c>
      <c r="Q21" s="39">
        <f t="shared" si="3"/>
        <v>181818.21</v>
      </c>
    </row>
    <row r="22" spans="1:17" x14ac:dyDescent="0.25">
      <c r="A22" s="2">
        <v>18</v>
      </c>
      <c r="B22" s="2" t="s">
        <v>5</v>
      </c>
      <c r="C22" s="2" t="s">
        <v>41</v>
      </c>
      <c r="D22" s="2" t="s">
        <v>6</v>
      </c>
      <c r="E22" s="5" t="s">
        <v>135</v>
      </c>
      <c r="F22" s="5" t="s">
        <v>100</v>
      </c>
      <c r="G22" s="5" t="s">
        <v>134</v>
      </c>
      <c r="H22" s="5" t="s">
        <v>133</v>
      </c>
      <c r="I22" s="9" t="s">
        <v>86</v>
      </c>
      <c r="J22" s="30">
        <v>58101</v>
      </c>
      <c r="K22" s="30">
        <v>34590.660000000003</v>
      </c>
      <c r="L22" s="31">
        <f t="shared" si="4"/>
        <v>23510.34</v>
      </c>
      <c r="M22" s="32">
        <f t="shared" si="0"/>
        <v>18472.59</v>
      </c>
      <c r="N22" s="39">
        <f t="shared" si="1"/>
        <v>41982.93</v>
      </c>
      <c r="O22" s="44">
        <f t="shared" si="2"/>
        <v>1679.32</v>
      </c>
      <c r="P22" s="44">
        <v>2</v>
      </c>
      <c r="Q22" s="39">
        <f t="shared" si="3"/>
        <v>40301.61</v>
      </c>
    </row>
    <row r="23" spans="1:17" x14ac:dyDescent="0.25">
      <c r="A23" s="5">
        <v>19</v>
      </c>
      <c r="B23" s="3" t="s">
        <v>10</v>
      </c>
      <c r="C23" s="2" t="s">
        <v>46</v>
      </c>
      <c r="D23" s="2" t="s">
        <v>6</v>
      </c>
      <c r="E23" s="6" t="s">
        <v>115</v>
      </c>
      <c r="F23" s="6" t="s">
        <v>136</v>
      </c>
      <c r="G23" s="6" t="s">
        <v>116</v>
      </c>
      <c r="H23" s="5" t="s">
        <v>117</v>
      </c>
      <c r="I23" s="7" t="s">
        <v>87</v>
      </c>
      <c r="J23" s="30">
        <v>49600</v>
      </c>
      <c r="K23" s="30">
        <v>16864.37</v>
      </c>
      <c r="L23" s="31">
        <f t="shared" si="4"/>
        <v>32735.63</v>
      </c>
      <c r="M23" s="32">
        <f t="shared" si="0"/>
        <v>15769.79</v>
      </c>
      <c r="N23" s="39">
        <f t="shared" si="1"/>
        <v>48505.42</v>
      </c>
      <c r="O23" s="44">
        <f t="shared" si="2"/>
        <v>1940.22</v>
      </c>
      <c r="P23" s="44">
        <v>2</v>
      </c>
      <c r="Q23" s="39">
        <f t="shared" si="3"/>
        <v>46563.199999999997</v>
      </c>
    </row>
    <row r="24" spans="1:17" hidden="1" x14ac:dyDescent="0.25">
      <c r="A24" s="5"/>
      <c r="B24" s="23" t="s">
        <v>149</v>
      </c>
      <c r="C24" s="2" t="s">
        <v>150</v>
      </c>
      <c r="D24" s="2" t="s">
        <v>6</v>
      </c>
      <c r="E24" s="6" t="s">
        <v>151</v>
      </c>
      <c r="F24" s="6"/>
      <c r="G24" s="6"/>
      <c r="H24" s="5" t="s">
        <v>152</v>
      </c>
      <c r="I24" s="7"/>
      <c r="J24" s="30"/>
      <c r="K24" s="30"/>
      <c r="L24" s="31">
        <f t="shared" si="4"/>
        <v>0</v>
      </c>
      <c r="M24" s="32">
        <f t="shared" si="0"/>
        <v>0</v>
      </c>
      <c r="N24" s="39">
        <v>0</v>
      </c>
      <c r="O24" s="44">
        <f t="shared" si="2"/>
        <v>0</v>
      </c>
      <c r="P24" s="44">
        <v>0</v>
      </c>
      <c r="Q24" s="39">
        <f t="shared" si="3"/>
        <v>0</v>
      </c>
    </row>
    <row r="25" spans="1:17" ht="15" customHeight="1" x14ac:dyDescent="0.25">
      <c r="A25" s="2">
        <v>20</v>
      </c>
      <c r="B25" s="3" t="s">
        <v>18</v>
      </c>
      <c r="C25" s="2" t="s">
        <v>42</v>
      </c>
      <c r="D25" s="14" t="s">
        <v>17</v>
      </c>
      <c r="E25" s="6" t="s">
        <v>50</v>
      </c>
      <c r="F25" s="6" t="s">
        <v>118</v>
      </c>
      <c r="G25" s="6" t="s">
        <v>119</v>
      </c>
      <c r="H25" s="5" t="s">
        <v>19</v>
      </c>
      <c r="I25" s="7" t="s">
        <v>127</v>
      </c>
      <c r="J25" s="30">
        <v>96835</v>
      </c>
      <c r="K25" s="30">
        <v>32924.620000000003</v>
      </c>
      <c r="L25" s="31">
        <f t="shared" si="4"/>
        <v>63910.38</v>
      </c>
      <c r="M25" s="32">
        <f t="shared" si="0"/>
        <v>30787.65</v>
      </c>
      <c r="N25" s="39">
        <f t="shared" si="1"/>
        <v>94698.03</v>
      </c>
      <c r="O25" s="44">
        <f t="shared" si="2"/>
        <v>3787.92</v>
      </c>
      <c r="P25" s="44">
        <v>2</v>
      </c>
      <c r="Q25" s="39">
        <f t="shared" si="3"/>
        <v>90908.11</v>
      </c>
    </row>
    <row r="26" spans="1:17" x14ac:dyDescent="0.25">
      <c r="A26" s="5">
        <v>21</v>
      </c>
      <c r="B26" s="2" t="s">
        <v>21</v>
      </c>
      <c r="C26" s="2" t="s">
        <v>139</v>
      </c>
      <c r="D26" s="2" t="s">
        <v>20</v>
      </c>
      <c r="E26" s="5" t="s">
        <v>121</v>
      </c>
      <c r="F26" s="5" t="s">
        <v>120</v>
      </c>
      <c r="G26" s="5" t="s">
        <v>122</v>
      </c>
      <c r="H26" s="5" t="s">
        <v>123</v>
      </c>
      <c r="I26" s="10" t="s">
        <v>88</v>
      </c>
      <c r="J26" s="33">
        <v>59834</v>
      </c>
      <c r="K26" s="33">
        <v>23574.100000000002</v>
      </c>
      <c r="L26" s="34">
        <f t="shared" si="4"/>
        <v>36259.9</v>
      </c>
      <c r="M26" s="35">
        <f t="shared" si="0"/>
        <v>19023.580000000002</v>
      </c>
      <c r="N26" s="39">
        <f t="shared" si="1"/>
        <v>55283.48</v>
      </c>
      <c r="O26" s="44">
        <f t="shared" si="2"/>
        <v>2211.34</v>
      </c>
      <c r="P26" s="44">
        <v>2</v>
      </c>
      <c r="Q26" s="39">
        <f t="shared" si="3"/>
        <v>53070.14</v>
      </c>
    </row>
    <row r="27" spans="1:17" hidden="1" x14ac:dyDescent="0.25">
      <c r="B27" s="1"/>
      <c r="C27" s="1"/>
      <c r="D27" s="1"/>
      <c r="E27" s="1"/>
      <c r="F27" s="16"/>
      <c r="G27" s="1"/>
      <c r="H27" s="1"/>
      <c r="I27" s="1"/>
      <c r="J27" s="41">
        <f t="shared" ref="J27:Q27" si="5">SUM(J5:J26)</f>
        <v>2327737.16</v>
      </c>
      <c r="K27" s="41">
        <f t="shared" si="5"/>
        <v>798446.76</v>
      </c>
      <c r="L27" s="42">
        <f t="shared" si="5"/>
        <v>1529290.4</v>
      </c>
      <c r="M27" s="41">
        <f t="shared" si="5"/>
        <v>740079.08000000007</v>
      </c>
      <c r="N27" s="45">
        <f t="shared" si="5"/>
        <v>2269369.4799999995</v>
      </c>
      <c r="O27" s="46">
        <f t="shared" si="5"/>
        <v>90774.79</v>
      </c>
      <c r="P27" s="46">
        <f t="shared" si="5"/>
        <v>42</v>
      </c>
      <c r="Q27" s="39">
        <f t="shared" si="5"/>
        <v>2178552.6900000004</v>
      </c>
    </row>
    <row r="28" spans="1:17" hidden="1" x14ac:dyDescent="0.25">
      <c r="B28" s="1"/>
      <c r="C28" s="1" t="s">
        <v>25</v>
      </c>
      <c r="D28" s="1"/>
      <c r="E28" s="1"/>
      <c r="F28" s="16"/>
      <c r="G28" s="1"/>
      <c r="H28" s="1"/>
      <c r="I28" s="12"/>
    </row>
    <row r="29" spans="1:17" ht="15.75" hidden="1" customHeight="1" thickBot="1" x14ac:dyDescent="0.25">
      <c r="I29" s="11"/>
    </row>
    <row r="30" spans="1:17" ht="15" hidden="1" customHeight="1" x14ac:dyDescent="0.25"/>
    <row r="31" spans="1:17" ht="15" hidden="1" customHeight="1" x14ac:dyDescent="0.25"/>
    <row r="32" spans="1:17" hidden="1" x14ac:dyDescent="0.25"/>
    <row r="33" spans="8:17" hidden="1" x14ac:dyDescent="0.25"/>
    <row r="34" spans="8:17" hidden="1" x14ac:dyDescent="0.25"/>
    <row r="35" spans="8:17" hidden="1" x14ac:dyDescent="0.25"/>
    <row r="36" spans="8:17" hidden="1" x14ac:dyDescent="0.25"/>
    <row r="37" spans="8:17" hidden="1" x14ac:dyDescent="0.25"/>
    <row r="38" spans="8:17" hidden="1" x14ac:dyDescent="0.25"/>
    <row r="39" spans="8:17" hidden="1" x14ac:dyDescent="0.25"/>
    <row r="40" spans="8:17" hidden="1" x14ac:dyDescent="0.25"/>
    <row r="41" spans="8:17" hidden="1" x14ac:dyDescent="0.25"/>
    <row r="42" spans="8:17" hidden="1" x14ac:dyDescent="0.25"/>
    <row r="43" spans="8:17" hidden="1" x14ac:dyDescent="0.25">
      <c r="J43" s="43" t="s">
        <v>159</v>
      </c>
      <c r="K43" s="43"/>
      <c r="L43" s="43"/>
      <c r="M43" s="43"/>
      <c r="N43" s="43"/>
      <c r="O43" s="43"/>
      <c r="P43" s="43"/>
      <c r="Q43" s="43"/>
    </row>
    <row r="44" spans="8:17" hidden="1" x14ac:dyDescent="0.25">
      <c r="J44" s="1" t="s">
        <v>158</v>
      </c>
      <c r="K44" s="37">
        <v>2269369.48</v>
      </c>
      <c r="Q44" s="36">
        <f>2178552.69+42+90774.79</f>
        <v>2269369.48</v>
      </c>
    </row>
    <row r="45" spans="8:17" hidden="1" x14ac:dyDescent="0.25"/>
    <row r="47" spans="8:17" ht="15.75" x14ac:dyDescent="0.25">
      <c r="H47" s="49" t="s">
        <v>167</v>
      </c>
    </row>
    <row r="48" spans="8:17" ht="15.75" x14ac:dyDescent="0.25">
      <c r="H48" s="49" t="s">
        <v>168</v>
      </c>
    </row>
  </sheetData>
  <sheetProtection password="FBFF" sheet="1" objects="1" scenarios="1"/>
  <mergeCells count="3">
    <mergeCell ref="J43:Q43"/>
    <mergeCell ref="B1:Q1"/>
    <mergeCell ref="B2:Q2"/>
  </mergeCells>
  <hyperlinks>
    <hyperlink ref="I7" r:id="rId1"/>
    <hyperlink ref="I11" r:id="rId2"/>
    <hyperlink ref="I8" r:id="rId3"/>
    <hyperlink ref="I9" r:id="rId4"/>
    <hyperlink ref="I10" r:id="rId5"/>
    <hyperlink ref="I20" r:id="rId6"/>
    <hyperlink ref="I22" r:id="rId7"/>
    <hyperlink ref="I12" r:id="rId8"/>
    <hyperlink ref="I25" r:id="rId9"/>
    <hyperlink ref="I21" r:id="rId10"/>
  </hyperlinks>
  <printOptions horizontalCentered="1"/>
  <pageMargins left="0.23622047244094491" right="0.23622047244094491" top="0.15748031496062992" bottom="0.15748031496062992" header="0.31496062992125984" footer="0.31496062992125984"/>
  <pageSetup paperSize="9" fitToHeight="0" orientation="portrait" r:id="rId11"/>
  <headerFooter>
    <oddHeader>Pagina &amp;P&amp;RPrimaria 2019_20.xlsx</oddHead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Primaria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Contin</dc:creator>
  <cp:lastModifiedBy>Administrator</cp:lastModifiedBy>
  <cp:lastPrinted>2020-10-02T08:07:14Z</cp:lastPrinted>
  <dcterms:created xsi:type="dcterms:W3CDTF">2015-10-09T13:10:31Z</dcterms:created>
  <dcterms:modified xsi:type="dcterms:W3CDTF">2021-04-28T14:03:28Z</dcterms:modified>
</cp:coreProperties>
</file>