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5351\Documents\Paritarie\A_2021 2020_21\Trasparenza\"/>
    </mc:Choice>
  </mc:AlternateContent>
  <xr:revisionPtr revIDLastSave="0" documentId="13_ncr:1_{01F58512-944B-43AC-B85B-015A5DCBEB78}" xr6:coauthVersionLast="46" xr6:coauthVersionMax="46" xr10:uidLastSave="{00000000-0000-0000-0000-000000000000}"/>
  <workbookProtection workbookAlgorithmName="SHA-512" workbookHashValue="nHjleeWAXYMD/v2Yf5LIo2H/abEI42gfSEJHyeCOtCZL2ekoWZsqQyUZ6D4ODCaxqsE1xtoYGiZgNs4VIaQvTQ==" workbookSaltValue="4dFPvz1CV8ZGRdM7XiwRCw==" workbookSpinCount="100000" lockStructure="1"/>
  <bookViews>
    <workbookView xWindow="-120" yWindow="-120" windowWidth="20730" windowHeight="11160" xr2:uid="{00000000-000D-0000-FFFF-FFFF00000000}"/>
  </bookViews>
  <sheets>
    <sheet name="Primar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N28" i="2" l="1"/>
  <c r="Q28" i="2" l="1"/>
  <c r="L17" i="2"/>
  <c r="M17" i="2" s="1"/>
  <c r="O17" i="2" s="1"/>
  <c r="L7" i="2"/>
  <c r="L8" i="2"/>
  <c r="L9" i="2"/>
  <c r="L10" i="2"/>
  <c r="M10" i="2" s="1"/>
  <c r="O10" i="2" s="1"/>
  <c r="L11" i="2"/>
  <c r="L12" i="2"/>
  <c r="M12" i="2" s="1"/>
  <c r="O12" i="2" s="1"/>
  <c r="L13" i="2"/>
  <c r="L14" i="2"/>
  <c r="L15" i="2"/>
  <c r="L16" i="2"/>
  <c r="L18" i="2"/>
  <c r="L19" i="2"/>
  <c r="M19" i="2" s="1"/>
  <c r="O19" i="2" s="1"/>
  <c r="L20" i="2"/>
  <c r="L21" i="2"/>
  <c r="M21" i="2" s="1"/>
  <c r="O21" i="2" s="1"/>
  <c r="L22" i="2"/>
  <c r="L24" i="2"/>
  <c r="L25" i="2"/>
  <c r="L26" i="2"/>
  <c r="M26" i="2" s="1"/>
  <c r="O26" i="2" s="1"/>
  <c r="L27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M23" i="2" s="1"/>
  <c r="O23" i="2" s="1"/>
  <c r="K24" i="2"/>
  <c r="K25" i="2"/>
  <c r="K26" i="2"/>
  <c r="K27" i="2"/>
  <c r="K6" i="2"/>
  <c r="I28" i="2"/>
  <c r="J28" i="2"/>
  <c r="K28" i="2" l="1"/>
  <c r="P10" i="2"/>
  <c r="R10" i="2" s="1"/>
  <c r="P26" i="2"/>
  <c r="R26" i="2" s="1"/>
  <c r="P19" i="2"/>
  <c r="R19" i="2" s="1"/>
  <c r="P17" i="2"/>
  <c r="R17" i="2" s="1"/>
  <c r="P23" i="2"/>
  <c r="R23" i="2" s="1"/>
  <c r="P21" i="2"/>
  <c r="R21" i="2" s="1"/>
  <c r="P12" i="2"/>
  <c r="R12" i="2" s="1"/>
  <c r="M20" i="2"/>
  <c r="O20" i="2" s="1"/>
  <c r="M11" i="2"/>
  <c r="O11" i="2" s="1"/>
  <c r="M27" i="2"/>
  <c r="O27" i="2" s="1"/>
  <c r="M18" i="2"/>
  <c r="O18" i="2" s="1"/>
  <c r="M9" i="2"/>
  <c r="O9" i="2" s="1"/>
  <c r="M16" i="2"/>
  <c r="O16" i="2" s="1"/>
  <c r="M8" i="2"/>
  <c r="O8" i="2" s="1"/>
  <c r="M25" i="2"/>
  <c r="O25" i="2" s="1"/>
  <c r="P25" i="2" s="1"/>
  <c r="R25" i="2" s="1"/>
  <c r="M15" i="2"/>
  <c r="O15" i="2" s="1"/>
  <c r="M7" i="2"/>
  <c r="O7" i="2" s="1"/>
  <c r="M24" i="2"/>
  <c r="O24" i="2" s="1"/>
  <c r="R24" i="2" s="1"/>
  <c r="M14" i="2"/>
  <c r="O14" i="2" s="1"/>
  <c r="R14" i="2" s="1"/>
  <c r="M22" i="2"/>
  <c r="O22" i="2" s="1"/>
  <c r="M13" i="2"/>
  <c r="O13" i="2" s="1"/>
  <c r="L28" i="2"/>
  <c r="M6" i="2"/>
  <c r="P11" i="2" l="1"/>
  <c r="R11" i="2" s="1"/>
  <c r="M28" i="2"/>
  <c r="O6" i="2"/>
  <c r="O28" i="2" s="1"/>
  <c r="P15" i="2"/>
  <c r="R15" i="2" s="1"/>
  <c r="P20" i="2"/>
  <c r="R20" i="2"/>
  <c r="P8" i="2"/>
  <c r="R8" i="2" s="1"/>
  <c r="P7" i="2"/>
  <c r="R7" i="2" s="1"/>
  <c r="P13" i="2"/>
  <c r="R13" i="2" s="1"/>
  <c r="P16" i="2"/>
  <c r="R16" i="2" s="1"/>
  <c r="P22" i="2"/>
  <c r="R22" i="2" s="1"/>
  <c r="P9" i="2"/>
  <c r="R9" i="2" s="1"/>
  <c r="P18" i="2"/>
  <c r="R18" i="2" s="1"/>
  <c r="P27" i="2"/>
  <c r="R27" i="2" s="1"/>
  <c r="P6" i="2" l="1"/>
  <c r="P28" i="2" s="1"/>
  <c r="R6" i="2" l="1"/>
  <c r="R28" i="2" s="1"/>
</calcChain>
</file>

<file path=xl/sharedStrings.xml><?xml version="1.0" encoding="utf-8"?>
<sst xmlns="http://schemas.openxmlformats.org/spreadsheetml/2006/main" count="169" uniqueCount="149">
  <si>
    <t>CITTADELLA</t>
  </si>
  <si>
    <t>00530190248</t>
  </si>
  <si>
    <t>CONSELVE</t>
  </si>
  <si>
    <t>04068300286</t>
  </si>
  <si>
    <t>MONSELICE</t>
  </si>
  <si>
    <t>00463870543</t>
  </si>
  <si>
    <t>PADOVA</t>
  </si>
  <si>
    <t>00631840279</t>
  </si>
  <si>
    <t>00762110286</t>
  </si>
  <si>
    <t>00668130289</t>
  </si>
  <si>
    <t>92106210286</t>
  </si>
  <si>
    <t>00669950289</t>
  </si>
  <si>
    <t>92029720288</t>
  </si>
  <si>
    <t>80007570288</t>
  </si>
  <si>
    <t>01993240280</t>
  </si>
  <si>
    <t>00666980289</t>
  </si>
  <si>
    <t>00723380283</t>
  </si>
  <si>
    <t>PIOVE DI SACCO</t>
  </si>
  <si>
    <t>92165800282</t>
  </si>
  <si>
    <t>Fondazione Santa Capitanio</t>
  </si>
  <si>
    <t>PONTELONGO</t>
  </si>
  <si>
    <t>00475130282</t>
  </si>
  <si>
    <t>PD1E004009</t>
  </si>
  <si>
    <t>PD1E006001</t>
  </si>
  <si>
    <t>91003100285</t>
  </si>
  <si>
    <t>PD1E00800L</t>
  </si>
  <si>
    <t>PD1E00900C</t>
  </si>
  <si>
    <t>PD1E018007</t>
  </si>
  <si>
    <t>PD1E012008</t>
  </si>
  <si>
    <t>02633020272</t>
  </si>
  <si>
    <t>PD1E010000L</t>
  </si>
  <si>
    <t>Gianna Beretta</t>
  </si>
  <si>
    <t>PD1E00200N</t>
  </si>
  <si>
    <t>PD1E019003</t>
  </si>
  <si>
    <t>PD1E01100C</t>
  </si>
  <si>
    <t>Istituto Suore Maestre Santa Dorotea</t>
  </si>
  <si>
    <t>PD1E01400X</t>
  </si>
  <si>
    <t>PD1E00300D</t>
  </si>
  <si>
    <t>PD1E021003</t>
  </si>
  <si>
    <t>Parrocchia SS.Trinita'</t>
  </si>
  <si>
    <t>PD1E013004</t>
  </si>
  <si>
    <t>PD1E01500Q</t>
  </si>
  <si>
    <t>PD1E020007</t>
  </si>
  <si>
    <t>04662580283</t>
  </si>
  <si>
    <t>PD1E00500S</t>
  </si>
  <si>
    <t>PD1E076018</t>
  </si>
  <si>
    <t>Maria Montessori</t>
  </si>
  <si>
    <t>"SPES - Servizi alla persona educativi e sociali"</t>
  </si>
  <si>
    <t>Primaria Santa Capitanio</t>
  </si>
  <si>
    <t>Istituto Scolastico Paritario Sabinianum</t>
  </si>
  <si>
    <t>Parrocchia Duomo San Giuseppe Operaio</t>
  </si>
  <si>
    <t>Istituto Omnicomprensivo Don Bosco</t>
  </si>
  <si>
    <t>Casa Secolare delle Dimesse</t>
  </si>
  <si>
    <t>Istituto Comprensivo Collegio Dimesse</t>
  </si>
  <si>
    <t>PD1C10600X</t>
  </si>
  <si>
    <t>PD1V185001</t>
  </si>
  <si>
    <t>SIIC - Scuola Internazionale Italo Cinese</t>
  </si>
  <si>
    <t>Sviluppo ed Istruzione della Cultura italo-cinese srl</t>
  </si>
  <si>
    <t>PD1C015007</t>
  </si>
  <si>
    <t>Primaria Don Bosco</t>
  </si>
  <si>
    <t xml:space="preserve">Primaria Collegio Dimesse </t>
  </si>
  <si>
    <t>Istituto Canossiano</t>
  </si>
  <si>
    <t>PD1P006001</t>
  </si>
  <si>
    <t>Casa Primaria in Treviso - Istituto Figlie della Carità Canossiane</t>
  </si>
  <si>
    <t>Primaria Internazionale Italo Cinese</t>
  </si>
  <si>
    <t xml:space="preserve">Sacro Cuore               </t>
  </si>
  <si>
    <t>Bianchi Buggiani</t>
  </si>
  <si>
    <t xml:space="preserve">Maddalena di Canossa  </t>
  </si>
  <si>
    <t>Istituto Romano Bruni Cooperativa Sociale Onlus</t>
  </si>
  <si>
    <t>Istituto Omnicomprensivo Romano Bruni</t>
  </si>
  <si>
    <t>PD1V77500P</t>
  </si>
  <si>
    <t>PD1P100001</t>
  </si>
  <si>
    <t>Istituto Clair</t>
  </si>
  <si>
    <t>Ancelle di Maria Immacolata - Istituto Clair</t>
  </si>
  <si>
    <t>Istituto Elisabetta Vendramini</t>
  </si>
  <si>
    <t>Suore Terziarie Francescane Elisabettine di Padova</t>
  </si>
  <si>
    <t>PD1P119002</t>
  </si>
  <si>
    <t>Gesù Maria</t>
  </si>
  <si>
    <t>PD1P12400D</t>
  </si>
  <si>
    <t>PD1P189008</t>
  </si>
  <si>
    <t>Scuole Vanzo</t>
  </si>
  <si>
    <t>PD1P09400V</t>
  </si>
  <si>
    <t>Istituto Suore San Francesco di Sales</t>
  </si>
  <si>
    <t>PD1P01400X</t>
  </si>
  <si>
    <t>Scuole Paritarie Suore San Francesco di Sales</t>
  </si>
  <si>
    <t>PD1P09700A</t>
  </si>
  <si>
    <t>Scuole Santa Dorotea</t>
  </si>
  <si>
    <t>Primaria Santa Dorotea</t>
  </si>
  <si>
    <t>Istituto Comprensivo Teresianum</t>
  </si>
  <si>
    <t>PD1C22400A</t>
  </si>
  <si>
    <t>Primaria Teresianum</t>
  </si>
  <si>
    <t>Compagnia Santa Teresa del Gesù</t>
  </si>
  <si>
    <t>Scuola Paritaria Istituto Farina</t>
  </si>
  <si>
    <t>Primaria Farina</t>
  </si>
  <si>
    <t>PD1P08100R</t>
  </si>
  <si>
    <t>Primaria Waldorf</t>
  </si>
  <si>
    <t>Scuola Waldorf Padova Sophia</t>
  </si>
  <si>
    <t>PD1P133008</t>
  </si>
  <si>
    <t>Scuola Fondazione Santa Capitanio</t>
  </si>
  <si>
    <t>PD1P14000B</t>
  </si>
  <si>
    <t>Primaria Antonio Galvan</t>
  </si>
  <si>
    <t>Istituto Antonio Galvan</t>
  </si>
  <si>
    <t>C.F.</t>
  </si>
  <si>
    <t>Istituto</t>
  </si>
  <si>
    <t>C.M. Istituto</t>
  </si>
  <si>
    <t>Comune</t>
  </si>
  <si>
    <t>Primaria Vendramini</t>
  </si>
  <si>
    <t xml:space="preserve">Primaria Vanzo                                                                              </t>
  </si>
  <si>
    <t>Primaria Santa Croce</t>
  </si>
  <si>
    <t>Congregazione Piccole Ancelle del Sacro Cuore</t>
  </si>
  <si>
    <t>Scuola Paritaria Opera Monsignor Beato Liviero</t>
  </si>
  <si>
    <t>Primaria Opera Monsignor Liviero</t>
  </si>
  <si>
    <t>PD1A112007</t>
  </si>
  <si>
    <t>Primaria Maria Immacolata</t>
  </si>
  <si>
    <t>PD1E005005</t>
  </si>
  <si>
    <t>PD1E01700B</t>
  </si>
  <si>
    <t>CADONEGHE</t>
  </si>
  <si>
    <t>Scuola Paritaria Sacro Cuore</t>
  </si>
  <si>
    <t>Suore Riparatrici del Sacro Cuore</t>
  </si>
  <si>
    <t>PD1E00100T</t>
  </si>
  <si>
    <t>02641010588</t>
  </si>
  <si>
    <t>00517380267</t>
  </si>
  <si>
    <t>04429530282</t>
  </si>
  <si>
    <t>PD1EZU500F</t>
  </si>
  <si>
    <t>Luigi Configliachi</t>
  </si>
  <si>
    <t>Capovilla Monica</t>
  </si>
  <si>
    <t>C.M. Scuola Primaria</t>
  </si>
  <si>
    <t>Ente Gestore</t>
  </si>
  <si>
    <t>Istituto Femminile Don Bosco delle FMA</t>
  </si>
  <si>
    <t>Denominazione Scuola Primaria</t>
  </si>
  <si>
    <t>Congregazione Suore Maestre Santa Dorotea Figlie Sacri Cuori</t>
  </si>
  <si>
    <t>Steiner Waldorf Padova - Società Cooperativa sociale onlus</t>
  </si>
  <si>
    <t>Scuola materna ed elementare parificata A Galvan</t>
  </si>
  <si>
    <t>Convenzione 2020_21</t>
  </si>
  <si>
    <t>Fondazione I.R.P.E.A. - Istituti Riuniti Padovani Educazione Assistenza</t>
  </si>
  <si>
    <t>Saldo 2020_21               ( A )</t>
  </si>
  <si>
    <t>Acconto 2021_22                   ( B )</t>
  </si>
  <si>
    <t>Acconto 2020_21 erogato 2020</t>
  </si>
  <si>
    <t>Lordo 2021 A + B</t>
  </si>
  <si>
    <t>IRES</t>
  </si>
  <si>
    <t>BOLLO</t>
  </si>
  <si>
    <t>Erogazione lorda 2021</t>
  </si>
  <si>
    <t>Netto 2021</t>
  </si>
  <si>
    <t xml:space="preserve">Recupero somme anni precedenti </t>
  </si>
  <si>
    <t>M.I. - U.S.R. per il Veneto - Ufficio V Ufficio Ambito Territoriale sede di Padova</t>
  </si>
  <si>
    <t>IL DIRIGENTE</t>
  </si>
  <si>
    <t>Dott. Roberto Natale</t>
  </si>
  <si>
    <t>Decreto Dipartimentale M.I. 397/2021 - Decreto Direttoriale USR Veneto 957/2021</t>
  </si>
  <si>
    <t>Contributo ordinario Saldo A.S. 2020/21 e Acconto A.S. 2021/21 alle Scuole paritarie di istruzione primaria - A.F. 2021 Capitolo 1477 PG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</si>
</sst>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\-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Mangal"/>
      <family val="2"/>
    </font>
    <font>
      <b/>
      <sz val="8"/>
      <color theme="0" tint="-0.499984740745262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7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7" fillId="0" borderId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43" fontId="3" fillId="0" borderId="1" xfId="0" applyNumberFormat="1" applyFont="1" applyFill="1" applyBorder="1"/>
    <xf numFmtId="43" fontId="3" fillId="0" borderId="1" xfId="1" applyFont="1" applyFill="1" applyBorder="1"/>
    <xf numFmtId="0" fontId="3" fillId="0" borderId="1" xfId="0" quotePrefix="1" applyFont="1" applyBorder="1"/>
    <xf numFmtId="0" fontId="5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Fill="1" applyBorder="1"/>
    <xf numFmtId="0" fontId="0" fillId="0" borderId="0" xfId="0" applyBorder="1" applyAlignment="1">
      <alignment horizontal="center"/>
    </xf>
    <xf numFmtId="43" fontId="3" fillId="0" borderId="2" xfId="1" applyFont="1" applyFill="1" applyBorder="1"/>
    <xf numFmtId="43" fontId="3" fillId="0" borderId="0" xfId="1" applyFont="1" applyFill="1"/>
    <xf numFmtId="43" fontId="4" fillId="0" borderId="2" xfId="1" applyFont="1" applyFill="1" applyBorder="1"/>
    <xf numFmtId="0" fontId="10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8" fillId="4" borderId="1" xfId="1" applyFont="1" applyFill="1" applyBorder="1"/>
    <xf numFmtId="43" fontId="9" fillId="4" borderId="2" xfId="1" applyFont="1" applyFill="1" applyBorder="1"/>
    <xf numFmtId="0" fontId="0" fillId="4" borderId="1" xfId="0" applyFill="1" applyBorder="1"/>
    <xf numFmtId="4" fontId="3" fillId="4" borderId="2" xfId="0" applyNumberFormat="1" applyFont="1" applyFill="1" applyBorder="1"/>
    <xf numFmtId="43" fontId="3" fillId="4" borderId="2" xfId="1" applyFont="1" applyFill="1" applyBorder="1"/>
    <xf numFmtId="43" fontId="3" fillId="4" borderId="1" xfId="1" applyFont="1" applyFill="1" applyBorder="1"/>
    <xf numFmtId="43" fontId="3" fillId="4" borderId="1" xfId="0" applyNumberFormat="1" applyFont="1" applyFill="1" applyBorder="1"/>
    <xf numFmtId="43" fontId="10" fillId="3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43" fontId="4" fillId="0" borderId="1" xfId="0" applyNumberFormat="1" applyFont="1" applyFill="1" applyBorder="1"/>
    <xf numFmtId="43" fontId="3" fillId="5" borderId="1" xfId="0" applyNumberFormat="1" applyFont="1" applyFill="1" applyBorder="1"/>
    <xf numFmtId="43" fontId="3" fillId="5" borderId="1" xfId="1" applyFont="1" applyFill="1" applyBorder="1"/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</cellXfs>
  <cellStyles count="5">
    <cellStyle name="Migliaia" xfId="1" builtinId="3"/>
    <cellStyle name="Migliaia [0] 4 2 2 2" xfId="4" xr:uid="{00000000-0005-0000-0000-000002000000}"/>
    <cellStyle name="Normale" xfId="0" builtinId="0"/>
    <cellStyle name="Normale 2" xfId="2" xr:uid="{00000000-0005-0000-0000-000004000000}"/>
    <cellStyle name="Normale 2 3" xfId="3" xr:uid="{00000000-0005-0000-0000-000005000000}"/>
  </cellStyles>
  <dxfs count="0"/>
  <tableStyles count="0" defaultTableStyle="TableStyleMedium2" defaultPivotStyle="PivotStyleLight16"/>
  <colors>
    <mruColors>
      <color rgb="FFFFF7FF"/>
      <color rgb="FFFFEBFF"/>
      <color rgb="FFE2CFF1"/>
      <color rgb="FFFF69FF"/>
      <color rgb="FFFFD9FF"/>
      <color rgb="FFFFC9FF"/>
      <color rgb="FFFF9393"/>
      <color rgb="FFCFAFE7"/>
      <color rgb="FFB7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133350</xdr:rowOff>
    </xdr:from>
    <xdr:to>
      <xdr:col>2</xdr:col>
      <xdr:colOff>243138</xdr:colOff>
      <xdr:row>0</xdr:row>
      <xdr:rowOff>817217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2589E58-2DE1-4EB0-ABD6-34619E52B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33350"/>
          <a:ext cx="671763" cy="683867"/>
        </a:xfrm>
        <a:prstGeom prst="rect">
          <a:avLst/>
        </a:prstGeom>
      </xdr:spPr>
    </xdr:pic>
    <xdr:clientData/>
  </xdr:twoCellAnchor>
  <xdr:twoCellAnchor>
    <xdr:from>
      <xdr:col>16</xdr:col>
      <xdr:colOff>152400</xdr:colOff>
      <xdr:row>0</xdr:row>
      <xdr:rowOff>76200</xdr:rowOff>
    </xdr:from>
    <xdr:to>
      <xdr:col>17</xdr:col>
      <xdr:colOff>325856</xdr:colOff>
      <xdr:row>0</xdr:row>
      <xdr:rowOff>759836</xdr:rowOff>
    </xdr:to>
    <xdr:pic>
      <xdr:nvPicPr>
        <xdr:cNvPr id="3" name="Immagine 4" descr="Descrizione: emblema_gr">
          <a:extLst>
            <a:ext uri="{FF2B5EF4-FFF2-40B4-BE49-F238E27FC236}">
              <a16:creationId xmlns:a16="http://schemas.microsoft.com/office/drawing/2014/main" id="{0EAA2F39-22AB-4FDC-B604-61F62E09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76200"/>
          <a:ext cx="611606" cy="68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C4" zoomScaleNormal="100" workbookViewId="0">
      <selection activeCell="U9" sqref="U9"/>
    </sheetView>
  </sheetViews>
  <sheetFormatPr defaultRowHeight="15" x14ac:dyDescent="0.25"/>
  <cols>
    <col min="1" max="1" width="2.7109375" style="1" hidden="1" customWidth="1"/>
    <col min="2" max="2" width="10.42578125" bestFit="1" customWidth="1"/>
    <col min="3" max="3" width="10.28515625" customWidth="1"/>
    <col min="4" max="4" width="10.42578125" customWidth="1"/>
    <col min="5" max="5" width="25" customWidth="1"/>
    <col min="6" max="6" width="9.85546875" style="13" hidden="1" customWidth="1"/>
    <col min="7" max="7" width="33.42578125" hidden="1" customWidth="1"/>
    <col min="8" max="8" width="46.28515625" customWidth="1"/>
    <col min="9" max="9" width="9.85546875" hidden="1" customWidth="1"/>
    <col min="10" max="10" width="9.28515625" hidden="1" customWidth="1"/>
    <col min="11" max="12" width="9.5703125" hidden="1" customWidth="1"/>
    <col min="13" max="13" width="10" hidden="1" customWidth="1"/>
    <col min="14" max="14" width="9" hidden="1" customWidth="1"/>
    <col min="15" max="15" width="10.5703125" customWidth="1"/>
    <col min="16" max="16" width="7.85546875" customWidth="1"/>
    <col min="17" max="17" width="6.5703125" customWidth="1"/>
    <col min="18" max="18" width="10" customWidth="1"/>
  </cols>
  <sheetData>
    <row r="1" spans="1:18" ht="70.5" customHeight="1" x14ac:dyDescent="0.25">
      <c r="B1" s="38" t="s">
        <v>144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2.5" customHeight="1" x14ac:dyDescent="0.25">
      <c r="B2" s="40" t="s">
        <v>148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1" customHeight="1" x14ac:dyDescent="0.25">
      <c r="B3" s="39" t="s">
        <v>147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47.25" customHeight="1" x14ac:dyDescent="0.25">
      <c r="A4" s="2"/>
      <c r="B4" s="4" t="s">
        <v>102</v>
      </c>
      <c r="C4" s="18" t="s">
        <v>126</v>
      </c>
      <c r="D4" s="4" t="s">
        <v>105</v>
      </c>
      <c r="E4" s="4" t="s">
        <v>129</v>
      </c>
      <c r="F4" s="11" t="s">
        <v>104</v>
      </c>
      <c r="G4" s="4" t="s">
        <v>103</v>
      </c>
      <c r="H4" s="4" t="s">
        <v>127</v>
      </c>
      <c r="I4" s="24" t="s">
        <v>133</v>
      </c>
      <c r="J4" s="25" t="s">
        <v>137</v>
      </c>
      <c r="K4" s="25" t="s">
        <v>135</v>
      </c>
      <c r="L4" s="25" t="s">
        <v>136</v>
      </c>
      <c r="M4" s="25" t="s">
        <v>138</v>
      </c>
      <c r="N4" s="33" t="s">
        <v>143</v>
      </c>
      <c r="O4" s="33" t="s">
        <v>141</v>
      </c>
      <c r="P4" s="33" t="s">
        <v>139</v>
      </c>
      <c r="Q4" s="33" t="s">
        <v>140</v>
      </c>
      <c r="R4" s="33" t="s">
        <v>142</v>
      </c>
    </row>
    <row r="5" spans="1:18" ht="12.75" hidden="1" customHeight="1" x14ac:dyDescent="0.25">
      <c r="A5" s="14"/>
      <c r="B5" s="15"/>
      <c r="C5" s="15"/>
      <c r="D5" s="15"/>
      <c r="E5" s="15"/>
      <c r="F5" s="15"/>
      <c r="G5" s="15"/>
      <c r="H5" s="15"/>
      <c r="I5" s="26">
        <v>2309869.16</v>
      </c>
      <c r="J5" s="27"/>
      <c r="K5" s="27"/>
      <c r="L5" s="26">
        <v>786857.47</v>
      </c>
      <c r="M5" s="28"/>
      <c r="N5" s="28"/>
      <c r="O5" s="34"/>
      <c r="P5" s="34"/>
      <c r="Q5" s="34"/>
      <c r="R5" s="34"/>
    </row>
    <row r="6" spans="1:18" ht="12.75" customHeight="1" x14ac:dyDescent="0.25">
      <c r="A6" s="5">
        <v>1</v>
      </c>
      <c r="B6" s="9" t="s">
        <v>120</v>
      </c>
      <c r="C6" s="2" t="s">
        <v>115</v>
      </c>
      <c r="D6" s="2" t="s">
        <v>116</v>
      </c>
      <c r="E6" s="5" t="s">
        <v>65</v>
      </c>
      <c r="F6" s="15"/>
      <c r="G6" s="5" t="s">
        <v>117</v>
      </c>
      <c r="H6" s="5" t="s">
        <v>118</v>
      </c>
      <c r="I6" s="29">
        <v>47500</v>
      </c>
      <c r="J6" s="30">
        <v>15102.12</v>
      </c>
      <c r="K6" s="30">
        <f>ROUND(I6-J6,2)</f>
        <v>32397.88</v>
      </c>
      <c r="L6" s="31">
        <f>ROUND($L$5/$I$5*I6,2)</f>
        <v>16180.89</v>
      </c>
      <c r="M6" s="32">
        <f>ROUND(K6+L6,2)</f>
        <v>48578.77</v>
      </c>
      <c r="N6" s="7"/>
      <c r="O6" s="36">
        <f>ROUND(M6-N6,2)</f>
        <v>48578.77</v>
      </c>
      <c r="P6" s="37">
        <f>ROUND(O6*4%,2)</f>
        <v>1943.15</v>
      </c>
      <c r="Q6" s="37">
        <v>2</v>
      </c>
      <c r="R6" s="37">
        <f>ROUND(O6-P6-Q6,2)</f>
        <v>46633.62</v>
      </c>
    </row>
    <row r="7" spans="1:18" x14ac:dyDescent="0.25">
      <c r="A7" s="2">
        <v>2</v>
      </c>
      <c r="B7" s="2" t="s">
        <v>1</v>
      </c>
      <c r="C7" s="2" t="s">
        <v>22</v>
      </c>
      <c r="D7" s="2" t="s">
        <v>0</v>
      </c>
      <c r="E7" s="5" t="s">
        <v>93</v>
      </c>
      <c r="F7" s="5" t="s">
        <v>94</v>
      </c>
      <c r="G7" s="5" t="s">
        <v>92</v>
      </c>
      <c r="H7" s="5" t="s">
        <v>130</v>
      </c>
      <c r="I7" s="29">
        <v>103835</v>
      </c>
      <c r="J7" s="30">
        <v>30787.65</v>
      </c>
      <c r="K7" s="30">
        <f t="shared" ref="K7:K27" si="0">ROUND(I7-J7,2)</f>
        <v>73047.350000000006</v>
      </c>
      <c r="L7" s="31">
        <f t="shared" ref="L7:L27" si="1">ROUND($L$5/$I$5*I7,2)</f>
        <v>35371.42</v>
      </c>
      <c r="M7" s="32">
        <f t="shared" ref="M7:M27" si="2">ROUND(K7+L7,2)</f>
        <v>108418.77</v>
      </c>
      <c r="N7" s="7"/>
      <c r="O7" s="36">
        <f t="shared" ref="O7:O27" si="3">ROUND(M7-N7,2)</f>
        <v>108418.77</v>
      </c>
      <c r="P7" s="37">
        <f t="shared" ref="P7:P27" si="4">ROUND(O7*4%,2)</f>
        <v>4336.75</v>
      </c>
      <c r="Q7" s="37">
        <v>2</v>
      </c>
      <c r="R7" s="37">
        <f t="shared" ref="R7:R27" si="5">ROUND(O7-P7-Q7,2)</f>
        <v>104080.02</v>
      </c>
    </row>
    <row r="8" spans="1:18" x14ac:dyDescent="0.25">
      <c r="A8" s="5">
        <v>3</v>
      </c>
      <c r="B8" s="9" t="s">
        <v>121</v>
      </c>
      <c r="C8" s="2" t="s">
        <v>23</v>
      </c>
      <c r="D8" s="2" t="s">
        <v>2</v>
      </c>
      <c r="E8" s="5" t="s">
        <v>67</v>
      </c>
      <c r="F8" s="5" t="s">
        <v>62</v>
      </c>
      <c r="G8" s="5" t="s">
        <v>61</v>
      </c>
      <c r="H8" s="5" t="s">
        <v>63</v>
      </c>
      <c r="I8" s="29">
        <v>96835</v>
      </c>
      <c r="J8" s="30">
        <v>30787.65</v>
      </c>
      <c r="K8" s="30">
        <f t="shared" si="0"/>
        <v>66047.350000000006</v>
      </c>
      <c r="L8" s="31">
        <f t="shared" si="1"/>
        <v>32986.870000000003</v>
      </c>
      <c r="M8" s="32">
        <f t="shared" si="2"/>
        <v>99034.22</v>
      </c>
      <c r="N8" s="7"/>
      <c r="O8" s="36">
        <f t="shared" si="3"/>
        <v>99034.22</v>
      </c>
      <c r="P8" s="37">
        <f t="shared" si="4"/>
        <v>3961.37</v>
      </c>
      <c r="Q8" s="37">
        <v>2</v>
      </c>
      <c r="R8" s="37">
        <f t="shared" si="5"/>
        <v>95070.85</v>
      </c>
    </row>
    <row r="9" spans="1:18" x14ac:dyDescent="0.25">
      <c r="A9" s="2">
        <v>4</v>
      </c>
      <c r="B9" s="2" t="s">
        <v>24</v>
      </c>
      <c r="C9" s="2" t="s">
        <v>25</v>
      </c>
      <c r="D9" s="2" t="s">
        <v>4</v>
      </c>
      <c r="E9" s="5" t="s">
        <v>66</v>
      </c>
      <c r="F9" s="5"/>
      <c r="G9" s="5" t="s">
        <v>49</v>
      </c>
      <c r="H9" s="5" t="s">
        <v>50</v>
      </c>
      <c r="I9" s="29">
        <v>101735</v>
      </c>
      <c r="J9" s="30">
        <v>32345.55</v>
      </c>
      <c r="K9" s="30">
        <f t="shared" si="0"/>
        <v>69389.45</v>
      </c>
      <c r="L9" s="31">
        <f t="shared" si="1"/>
        <v>34656.050000000003</v>
      </c>
      <c r="M9" s="32">
        <f t="shared" si="2"/>
        <v>104045.5</v>
      </c>
      <c r="N9" s="7"/>
      <c r="O9" s="36">
        <f t="shared" si="3"/>
        <v>104045.5</v>
      </c>
      <c r="P9" s="37">
        <f t="shared" si="4"/>
        <v>4161.82</v>
      </c>
      <c r="Q9" s="37">
        <v>2</v>
      </c>
      <c r="R9" s="37">
        <f t="shared" si="5"/>
        <v>99881.68</v>
      </c>
    </row>
    <row r="10" spans="1:18" x14ac:dyDescent="0.25">
      <c r="A10" s="5">
        <v>5</v>
      </c>
      <c r="B10" s="2" t="s">
        <v>24</v>
      </c>
      <c r="C10" s="2" t="s">
        <v>26</v>
      </c>
      <c r="D10" s="2" t="s">
        <v>4</v>
      </c>
      <c r="E10" s="5" t="s">
        <v>65</v>
      </c>
      <c r="F10" s="5"/>
      <c r="G10" s="5" t="s">
        <v>49</v>
      </c>
      <c r="H10" s="5" t="s">
        <v>50</v>
      </c>
      <c r="I10" s="29">
        <v>96835</v>
      </c>
      <c r="J10" s="30">
        <v>30787.65</v>
      </c>
      <c r="K10" s="30">
        <f t="shared" si="0"/>
        <v>66047.350000000006</v>
      </c>
      <c r="L10" s="31">
        <f t="shared" si="1"/>
        <v>32986.870000000003</v>
      </c>
      <c r="M10" s="32">
        <f t="shared" si="2"/>
        <v>99034.22</v>
      </c>
      <c r="N10" s="7"/>
      <c r="O10" s="36">
        <f t="shared" si="3"/>
        <v>99034.22</v>
      </c>
      <c r="P10" s="37">
        <f t="shared" si="4"/>
        <v>3961.37</v>
      </c>
      <c r="Q10" s="37">
        <v>2</v>
      </c>
      <c r="R10" s="37">
        <f t="shared" si="5"/>
        <v>95070.85</v>
      </c>
    </row>
    <row r="11" spans="1:18" x14ac:dyDescent="0.25">
      <c r="A11" s="2">
        <v>6</v>
      </c>
      <c r="B11" s="9" t="s">
        <v>43</v>
      </c>
      <c r="C11" s="2" t="s">
        <v>44</v>
      </c>
      <c r="D11" s="2" t="s">
        <v>6</v>
      </c>
      <c r="E11" s="5" t="s">
        <v>64</v>
      </c>
      <c r="F11" s="5" t="s">
        <v>58</v>
      </c>
      <c r="G11" s="5" t="s">
        <v>56</v>
      </c>
      <c r="H11" s="5" t="s">
        <v>57</v>
      </c>
      <c r="I11" s="29">
        <v>19000</v>
      </c>
      <c r="J11" s="30">
        <v>6040.85</v>
      </c>
      <c r="K11" s="30">
        <f t="shared" si="0"/>
        <v>12959.15</v>
      </c>
      <c r="L11" s="31">
        <f t="shared" si="1"/>
        <v>6472.35</v>
      </c>
      <c r="M11" s="32">
        <f t="shared" si="2"/>
        <v>19431.5</v>
      </c>
      <c r="N11" s="35">
        <v>4062.19</v>
      </c>
      <c r="O11" s="36">
        <f t="shared" si="3"/>
        <v>15369.31</v>
      </c>
      <c r="P11" s="37">
        <f t="shared" si="4"/>
        <v>614.77</v>
      </c>
      <c r="Q11" s="37">
        <v>2</v>
      </c>
      <c r="R11" s="37">
        <f t="shared" si="5"/>
        <v>14752.54</v>
      </c>
    </row>
    <row r="12" spans="1:18" x14ac:dyDescent="0.25">
      <c r="A12" s="5">
        <v>7</v>
      </c>
      <c r="B12" s="2" t="s">
        <v>13</v>
      </c>
      <c r="C12" s="2" t="s">
        <v>27</v>
      </c>
      <c r="D12" s="2" t="s">
        <v>6</v>
      </c>
      <c r="E12" s="5" t="s">
        <v>59</v>
      </c>
      <c r="F12" s="5" t="s">
        <v>55</v>
      </c>
      <c r="G12" s="5" t="s">
        <v>51</v>
      </c>
      <c r="H12" s="5" t="s">
        <v>128</v>
      </c>
      <c r="I12" s="29">
        <v>216420</v>
      </c>
      <c r="J12" s="30">
        <v>69030.98</v>
      </c>
      <c r="K12" s="30">
        <f t="shared" si="0"/>
        <v>147389.01999999999</v>
      </c>
      <c r="L12" s="31">
        <f t="shared" si="1"/>
        <v>73723.520000000004</v>
      </c>
      <c r="M12" s="32">
        <f t="shared" si="2"/>
        <v>221112.54</v>
      </c>
      <c r="N12" s="7"/>
      <c r="O12" s="36">
        <f t="shared" si="3"/>
        <v>221112.54</v>
      </c>
      <c r="P12" s="37">
        <f t="shared" si="4"/>
        <v>8844.5</v>
      </c>
      <c r="Q12" s="37">
        <v>2</v>
      </c>
      <c r="R12" s="37">
        <f t="shared" si="5"/>
        <v>212266.04</v>
      </c>
    </row>
    <row r="13" spans="1:18" x14ac:dyDescent="0.25">
      <c r="A13" s="2">
        <v>8</v>
      </c>
      <c r="B13" s="2" t="s">
        <v>3</v>
      </c>
      <c r="C13" s="2" t="s">
        <v>28</v>
      </c>
      <c r="D13" s="2" t="s">
        <v>6</v>
      </c>
      <c r="E13" s="5" t="s">
        <v>46</v>
      </c>
      <c r="F13" s="5"/>
      <c r="G13" s="5"/>
      <c r="H13" s="5" t="s">
        <v>47</v>
      </c>
      <c r="I13" s="29">
        <v>178138.12</v>
      </c>
      <c r="J13" s="30">
        <v>59641.63</v>
      </c>
      <c r="K13" s="30">
        <f t="shared" si="0"/>
        <v>118496.49</v>
      </c>
      <c r="L13" s="31">
        <f t="shared" si="1"/>
        <v>60682.79</v>
      </c>
      <c r="M13" s="32">
        <f t="shared" si="2"/>
        <v>179179.28</v>
      </c>
      <c r="N13" s="7"/>
      <c r="O13" s="36">
        <f t="shared" si="3"/>
        <v>179179.28</v>
      </c>
      <c r="P13" s="37">
        <f t="shared" si="4"/>
        <v>7167.17</v>
      </c>
      <c r="Q13" s="37">
        <v>2</v>
      </c>
      <c r="R13" s="37">
        <f t="shared" si="5"/>
        <v>172010.11</v>
      </c>
    </row>
    <row r="14" spans="1:18" x14ac:dyDescent="0.25">
      <c r="A14" s="5">
        <v>9</v>
      </c>
      <c r="B14" s="2" t="s">
        <v>29</v>
      </c>
      <c r="C14" s="2" t="s">
        <v>30</v>
      </c>
      <c r="D14" s="2" t="s">
        <v>6</v>
      </c>
      <c r="E14" s="5" t="s">
        <v>31</v>
      </c>
      <c r="F14" s="5" t="s">
        <v>70</v>
      </c>
      <c r="G14" s="5" t="s">
        <v>69</v>
      </c>
      <c r="H14" s="5" t="s">
        <v>68</v>
      </c>
      <c r="I14" s="29">
        <v>203861.28</v>
      </c>
      <c r="J14" s="30">
        <v>63035.05</v>
      </c>
      <c r="K14" s="30">
        <f t="shared" si="0"/>
        <v>140826.23000000001</v>
      </c>
      <c r="L14" s="31">
        <f t="shared" si="1"/>
        <v>69445.39</v>
      </c>
      <c r="M14" s="32">
        <f t="shared" si="2"/>
        <v>210271.62</v>
      </c>
      <c r="N14" s="7"/>
      <c r="O14" s="36">
        <f t="shared" si="3"/>
        <v>210271.62</v>
      </c>
      <c r="P14" s="37">
        <v>0</v>
      </c>
      <c r="Q14" s="37">
        <v>0</v>
      </c>
      <c r="R14" s="37">
        <f t="shared" si="5"/>
        <v>210271.62</v>
      </c>
    </row>
    <row r="15" spans="1:18" x14ac:dyDescent="0.25">
      <c r="A15" s="2">
        <v>10</v>
      </c>
      <c r="B15" s="2" t="s">
        <v>8</v>
      </c>
      <c r="C15" s="2" t="s">
        <v>32</v>
      </c>
      <c r="D15" s="2" t="s">
        <v>6</v>
      </c>
      <c r="E15" s="5" t="s">
        <v>113</v>
      </c>
      <c r="F15" s="5" t="s">
        <v>71</v>
      </c>
      <c r="G15" s="5" t="s">
        <v>72</v>
      </c>
      <c r="H15" s="5" t="s">
        <v>73</v>
      </c>
      <c r="I15" s="29">
        <v>89601</v>
      </c>
      <c r="J15" s="30">
        <v>29971.5</v>
      </c>
      <c r="K15" s="30">
        <f t="shared" si="0"/>
        <v>59629.5</v>
      </c>
      <c r="L15" s="31">
        <f t="shared" si="1"/>
        <v>30522.6</v>
      </c>
      <c r="M15" s="32">
        <f t="shared" si="2"/>
        <v>90152.1</v>
      </c>
      <c r="N15" s="7"/>
      <c r="O15" s="36">
        <f t="shared" si="3"/>
        <v>90152.1</v>
      </c>
      <c r="P15" s="37">
        <f t="shared" si="4"/>
        <v>3606.08</v>
      </c>
      <c r="Q15" s="37">
        <v>2</v>
      </c>
      <c r="R15" s="37">
        <f t="shared" si="5"/>
        <v>86544.02</v>
      </c>
    </row>
    <row r="16" spans="1:18" x14ac:dyDescent="0.25">
      <c r="A16" s="5">
        <v>11</v>
      </c>
      <c r="B16" s="9" t="s">
        <v>11</v>
      </c>
      <c r="C16" s="2" t="s">
        <v>33</v>
      </c>
      <c r="D16" s="2" t="s">
        <v>6</v>
      </c>
      <c r="E16" s="5" t="s">
        <v>106</v>
      </c>
      <c r="F16" s="5" t="s">
        <v>76</v>
      </c>
      <c r="G16" s="5" t="s">
        <v>74</v>
      </c>
      <c r="H16" s="5" t="s">
        <v>75</v>
      </c>
      <c r="I16" s="29">
        <v>209770</v>
      </c>
      <c r="J16" s="30">
        <v>67473.070000000007</v>
      </c>
      <c r="K16" s="30">
        <f t="shared" si="0"/>
        <v>142296.93</v>
      </c>
      <c r="L16" s="31">
        <f t="shared" si="1"/>
        <v>71458.2</v>
      </c>
      <c r="M16" s="32">
        <f t="shared" si="2"/>
        <v>213755.13</v>
      </c>
      <c r="N16" s="7"/>
      <c r="O16" s="36">
        <f t="shared" si="3"/>
        <v>213755.13</v>
      </c>
      <c r="P16" s="37">
        <f t="shared" si="4"/>
        <v>8550.2099999999991</v>
      </c>
      <c r="Q16" s="37">
        <v>2</v>
      </c>
      <c r="R16" s="37">
        <f t="shared" si="5"/>
        <v>205202.92</v>
      </c>
    </row>
    <row r="17" spans="1:18" x14ac:dyDescent="0.25">
      <c r="A17" s="2">
        <v>12</v>
      </c>
      <c r="B17" s="2" t="s">
        <v>16</v>
      </c>
      <c r="C17" s="2" t="s">
        <v>34</v>
      </c>
      <c r="D17" s="2" t="s">
        <v>6</v>
      </c>
      <c r="E17" s="5" t="s">
        <v>90</v>
      </c>
      <c r="F17" s="5" t="s">
        <v>89</v>
      </c>
      <c r="G17" s="5" t="s">
        <v>88</v>
      </c>
      <c r="H17" s="5" t="s">
        <v>91</v>
      </c>
      <c r="I17" s="29">
        <v>79568</v>
      </c>
      <c r="J17" s="30">
        <v>25631.63</v>
      </c>
      <c r="K17" s="30">
        <f t="shared" si="0"/>
        <v>53936.37</v>
      </c>
      <c r="L17" s="31">
        <f>ROUNDDOWN($L$5/$I$5*I17,2)</f>
        <v>27104.85</v>
      </c>
      <c r="M17" s="32">
        <f t="shared" si="2"/>
        <v>81041.22</v>
      </c>
      <c r="N17" s="7"/>
      <c r="O17" s="36">
        <f t="shared" si="3"/>
        <v>81041.22</v>
      </c>
      <c r="P17" s="37">
        <f t="shared" si="4"/>
        <v>3241.65</v>
      </c>
      <c r="Q17" s="37">
        <v>2</v>
      </c>
      <c r="R17" s="37">
        <f t="shared" si="5"/>
        <v>77797.570000000007</v>
      </c>
    </row>
    <row r="18" spans="1:18" x14ac:dyDescent="0.25">
      <c r="A18" s="5">
        <v>13</v>
      </c>
      <c r="B18" s="2" t="s">
        <v>7</v>
      </c>
      <c r="C18" s="2" t="s">
        <v>119</v>
      </c>
      <c r="D18" s="2" t="s">
        <v>6</v>
      </c>
      <c r="E18" s="5" t="s">
        <v>87</v>
      </c>
      <c r="F18" s="5" t="s">
        <v>85</v>
      </c>
      <c r="G18" s="5" t="s">
        <v>86</v>
      </c>
      <c r="H18" s="5" t="s">
        <v>35</v>
      </c>
      <c r="I18" s="29">
        <v>107335</v>
      </c>
      <c r="J18" s="30">
        <v>34126.01</v>
      </c>
      <c r="K18" s="30">
        <f t="shared" si="0"/>
        <v>73208.990000000005</v>
      </c>
      <c r="L18" s="31">
        <f t="shared" si="1"/>
        <v>36563.69</v>
      </c>
      <c r="M18" s="32">
        <f t="shared" si="2"/>
        <v>109772.68</v>
      </c>
      <c r="N18" s="7"/>
      <c r="O18" s="36">
        <f t="shared" si="3"/>
        <v>109772.68</v>
      </c>
      <c r="P18" s="37">
        <f t="shared" si="4"/>
        <v>4390.91</v>
      </c>
      <c r="Q18" s="37">
        <v>2</v>
      </c>
      <c r="R18" s="37">
        <f t="shared" si="5"/>
        <v>105379.77</v>
      </c>
    </row>
    <row r="19" spans="1:18" x14ac:dyDescent="0.25">
      <c r="A19" s="2">
        <v>14</v>
      </c>
      <c r="B19" s="2" t="s">
        <v>15</v>
      </c>
      <c r="C19" s="2" t="s">
        <v>36</v>
      </c>
      <c r="D19" s="2" t="s">
        <v>6</v>
      </c>
      <c r="E19" s="5" t="s">
        <v>108</v>
      </c>
      <c r="F19" s="5" t="s">
        <v>83</v>
      </c>
      <c r="G19" s="5" t="s">
        <v>84</v>
      </c>
      <c r="H19" s="5" t="s">
        <v>82</v>
      </c>
      <c r="I19" s="29">
        <v>98935</v>
      </c>
      <c r="J19" s="30">
        <v>31455.32</v>
      </c>
      <c r="K19" s="30">
        <f t="shared" si="0"/>
        <v>67479.679999999993</v>
      </c>
      <c r="L19" s="31">
        <f t="shared" si="1"/>
        <v>33702.230000000003</v>
      </c>
      <c r="M19" s="32">
        <f t="shared" si="2"/>
        <v>101181.91</v>
      </c>
      <c r="N19" s="7"/>
      <c r="O19" s="36">
        <f t="shared" si="3"/>
        <v>101181.91</v>
      </c>
      <c r="P19" s="37">
        <f t="shared" si="4"/>
        <v>4047.28</v>
      </c>
      <c r="Q19" s="37">
        <v>2</v>
      </c>
      <c r="R19" s="37">
        <f t="shared" si="5"/>
        <v>97132.63</v>
      </c>
    </row>
    <row r="20" spans="1:18" x14ac:dyDescent="0.25">
      <c r="A20" s="5">
        <v>15</v>
      </c>
      <c r="B20" s="2" t="s">
        <v>14</v>
      </c>
      <c r="C20" s="2" t="s">
        <v>37</v>
      </c>
      <c r="D20" s="2" t="s">
        <v>6</v>
      </c>
      <c r="E20" s="5" t="s">
        <v>107</v>
      </c>
      <c r="F20" s="5" t="s">
        <v>79</v>
      </c>
      <c r="G20" s="5" t="s">
        <v>80</v>
      </c>
      <c r="H20" s="5" t="s">
        <v>134</v>
      </c>
      <c r="I20" s="29">
        <v>96835</v>
      </c>
      <c r="J20" s="30">
        <v>30787.65</v>
      </c>
      <c r="K20" s="30">
        <f t="shared" si="0"/>
        <v>66047.350000000006</v>
      </c>
      <c r="L20" s="31">
        <f t="shared" si="1"/>
        <v>32986.870000000003</v>
      </c>
      <c r="M20" s="32">
        <f t="shared" si="2"/>
        <v>99034.22</v>
      </c>
      <c r="N20" s="7"/>
      <c r="O20" s="36">
        <f t="shared" si="3"/>
        <v>99034.22</v>
      </c>
      <c r="P20" s="37">
        <f t="shared" si="4"/>
        <v>3961.37</v>
      </c>
      <c r="Q20" s="37">
        <v>2</v>
      </c>
      <c r="R20" s="37">
        <f t="shared" si="5"/>
        <v>95070.85</v>
      </c>
    </row>
    <row r="21" spans="1:18" x14ac:dyDescent="0.25">
      <c r="A21" s="2">
        <v>16</v>
      </c>
      <c r="B21" s="2" t="s">
        <v>12</v>
      </c>
      <c r="C21" s="2" t="s">
        <v>38</v>
      </c>
      <c r="D21" s="2" t="s">
        <v>6</v>
      </c>
      <c r="E21" s="5" t="s">
        <v>77</v>
      </c>
      <c r="F21" s="5" t="s">
        <v>78</v>
      </c>
      <c r="G21" s="5"/>
      <c r="H21" s="5" t="s">
        <v>39</v>
      </c>
      <c r="I21" s="29">
        <v>127226.76</v>
      </c>
      <c r="J21" s="30">
        <v>37445.86</v>
      </c>
      <c r="K21" s="30">
        <f t="shared" si="0"/>
        <v>89780.9</v>
      </c>
      <c r="L21" s="31">
        <f t="shared" si="1"/>
        <v>43339.83</v>
      </c>
      <c r="M21" s="32">
        <f t="shared" si="2"/>
        <v>133120.73000000001</v>
      </c>
      <c r="N21" s="7"/>
      <c r="O21" s="36">
        <f t="shared" si="3"/>
        <v>133120.73000000001</v>
      </c>
      <c r="P21" s="37">
        <f t="shared" si="4"/>
        <v>5324.83</v>
      </c>
      <c r="Q21" s="37">
        <v>2</v>
      </c>
      <c r="R21" s="37">
        <f t="shared" si="5"/>
        <v>127793.9</v>
      </c>
    </row>
    <row r="22" spans="1:18" x14ac:dyDescent="0.25">
      <c r="A22" s="5">
        <v>17</v>
      </c>
      <c r="B22" s="2" t="s">
        <v>9</v>
      </c>
      <c r="C22" s="2" t="s">
        <v>40</v>
      </c>
      <c r="D22" s="2" t="s">
        <v>6</v>
      </c>
      <c r="E22" s="5" t="s">
        <v>60</v>
      </c>
      <c r="F22" s="5" t="s">
        <v>54</v>
      </c>
      <c r="G22" s="5" t="s">
        <v>53</v>
      </c>
      <c r="H22" s="5" t="s">
        <v>52</v>
      </c>
      <c r="I22" s="29">
        <v>199270</v>
      </c>
      <c r="J22" s="30">
        <v>61575.3</v>
      </c>
      <c r="K22" s="30">
        <f t="shared" si="0"/>
        <v>137694.70000000001</v>
      </c>
      <c r="L22" s="31">
        <f t="shared" si="1"/>
        <v>67881.37</v>
      </c>
      <c r="M22" s="32">
        <f t="shared" si="2"/>
        <v>205576.07</v>
      </c>
      <c r="N22" s="7"/>
      <c r="O22" s="36">
        <f t="shared" si="3"/>
        <v>205576.07</v>
      </c>
      <c r="P22" s="37">
        <f t="shared" si="4"/>
        <v>8223.0400000000009</v>
      </c>
      <c r="Q22" s="37">
        <v>2</v>
      </c>
      <c r="R22" s="37">
        <f t="shared" si="5"/>
        <v>197351.03</v>
      </c>
    </row>
    <row r="23" spans="1:18" x14ac:dyDescent="0.25">
      <c r="A23" s="2">
        <v>18</v>
      </c>
      <c r="B23" s="2" t="s">
        <v>5</v>
      </c>
      <c r="C23" s="2" t="s">
        <v>41</v>
      </c>
      <c r="D23" s="2" t="s">
        <v>6</v>
      </c>
      <c r="E23" s="5" t="s">
        <v>111</v>
      </c>
      <c r="F23" s="5" t="s">
        <v>81</v>
      </c>
      <c r="G23" s="5" t="s">
        <v>110</v>
      </c>
      <c r="H23" s="5" t="s">
        <v>109</v>
      </c>
      <c r="I23" s="29">
        <v>19367</v>
      </c>
      <c r="J23" s="30">
        <v>18472.59</v>
      </c>
      <c r="K23" s="30">
        <f t="shared" si="0"/>
        <v>894.41</v>
      </c>
      <c r="L23" s="31">
        <v>0</v>
      </c>
      <c r="M23" s="32">
        <f t="shared" si="2"/>
        <v>894.41</v>
      </c>
      <c r="N23" s="7"/>
      <c r="O23" s="36">
        <f t="shared" si="3"/>
        <v>894.41</v>
      </c>
      <c r="P23" s="37">
        <f t="shared" si="4"/>
        <v>35.78</v>
      </c>
      <c r="Q23" s="37">
        <v>2</v>
      </c>
      <c r="R23" s="37">
        <f t="shared" si="5"/>
        <v>856.63</v>
      </c>
    </row>
    <row r="24" spans="1:18" x14ac:dyDescent="0.25">
      <c r="A24" s="5">
        <v>19</v>
      </c>
      <c r="B24" s="3" t="s">
        <v>10</v>
      </c>
      <c r="C24" s="2" t="s">
        <v>45</v>
      </c>
      <c r="D24" s="2" t="s">
        <v>6</v>
      </c>
      <c r="E24" s="6" t="s">
        <v>95</v>
      </c>
      <c r="F24" s="6" t="s">
        <v>112</v>
      </c>
      <c r="G24" s="6" t="s">
        <v>96</v>
      </c>
      <c r="H24" s="5" t="s">
        <v>131</v>
      </c>
      <c r="I24" s="29">
        <v>60100</v>
      </c>
      <c r="J24" s="30">
        <v>15769.79</v>
      </c>
      <c r="K24" s="30">
        <f t="shared" si="0"/>
        <v>44330.21</v>
      </c>
      <c r="L24" s="31">
        <f t="shared" si="1"/>
        <v>20473.080000000002</v>
      </c>
      <c r="M24" s="32">
        <f t="shared" si="2"/>
        <v>64803.29</v>
      </c>
      <c r="N24" s="7"/>
      <c r="O24" s="36">
        <f t="shared" si="3"/>
        <v>64803.29</v>
      </c>
      <c r="P24" s="37">
        <v>0</v>
      </c>
      <c r="Q24" s="37">
        <v>0</v>
      </c>
      <c r="R24" s="37">
        <f t="shared" si="5"/>
        <v>64803.29</v>
      </c>
    </row>
    <row r="25" spans="1:18" x14ac:dyDescent="0.25">
      <c r="A25" s="5"/>
      <c r="B25" s="16" t="s">
        <v>122</v>
      </c>
      <c r="C25" s="2" t="s">
        <v>123</v>
      </c>
      <c r="D25" s="2" t="s">
        <v>6</v>
      </c>
      <c r="E25" s="6" t="s">
        <v>124</v>
      </c>
      <c r="F25" s="6"/>
      <c r="G25" s="6"/>
      <c r="H25" s="5" t="s">
        <v>125</v>
      </c>
      <c r="I25" s="29">
        <v>19000</v>
      </c>
      <c r="J25" s="30">
        <v>0</v>
      </c>
      <c r="K25" s="30">
        <f t="shared" si="0"/>
        <v>19000</v>
      </c>
      <c r="L25" s="31">
        <f t="shared" si="1"/>
        <v>6472.35</v>
      </c>
      <c r="M25" s="32">
        <f t="shared" si="2"/>
        <v>25472.35</v>
      </c>
      <c r="N25" s="35">
        <v>9180.2999999999993</v>
      </c>
      <c r="O25" s="36">
        <f t="shared" si="3"/>
        <v>16292.05</v>
      </c>
      <c r="P25" s="37">
        <f t="shared" si="4"/>
        <v>651.67999999999995</v>
      </c>
      <c r="Q25" s="37">
        <v>2</v>
      </c>
      <c r="R25" s="37">
        <f t="shared" si="5"/>
        <v>15638.37</v>
      </c>
    </row>
    <row r="26" spans="1:18" ht="15" customHeight="1" x14ac:dyDescent="0.25">
      <c r="A26" s="2">
        <v>20</v>
      </c>
      <c r="B26" s="3" t="s">
        <v>18</v>
      </c>
      <c r="C26" s="2" t="s">
        <v>42</v>
      </c>
      <c r="D26" s="10" t="s">
        <v>17</v>
      </c>
      <c r="E26" s="6" t="s">
        <v>48</v>
      </c>
      <c r="F26" s="6" t="s">
        <v>97</v>
      </c>
      <c r="G26" s="6" t="s">
        <v>98</v>
      </c>
      <c r="H26" s="5" t="s">
        <v>19</v>
      </c>
      <c r="I26" s="29">
        <v>96835</v>
      </c>
      <c r="J26" s="30">
        <v>30787.65</v>
      </c>
      <c r="K26" s="30">
        <f t="shared" si="0"/>
        <v>66047.350000000006</v>
      </c>
      <c r="L26" s="31">
        <f t="shared" si="1"/>
        <v>32986.870000000003</v>
      </c>
      <c r="M26" s="32">
        <f t="shared" si="2"/>
        <v>99034.22</v>
      </c>
      <c r="N26" s="7"/>
      <c r="O26" s="36">
        <f t="shared" si="3"/>
        <v>99034.22</v>
      </c>
      <c r="P26" s="37">
        <f t="shared" si="4"/>
        <v>3961.37</v>
      </c>
      <c r="Q26" s="37">
        <v>2</v>
      </c>
      <c r="R26" s="37">
        <f t="shared" si="5"/>
        <v>95070.85</v>
      </c>
    </row>
    <row r="27" spans="1:18" x14ac:dyDescent="0.25">
      <c r="A27" s="5">
        <v>21</v>
      </c>
      <c r="B27" s="2" t="s">
        <v>21</v>
      </c>
      <c r="C27" s="2" t="s">
        <v>114</v>
      </c>
      <c r="D27" s="2" t="s">
        <v>20</v>
      </c>
      <c r="E27" s="5" t="s">
        <v>100</v>
      </c>
      <c r="F27" s="5" t="s">
        <v>99</v>
      </c>
      <c r="G27" s="5" t="s">
        <v>101</v>
      </c>
      <c r="H27" s="5" t="s">
        <v>132</v>
      </c>
      <c r="I27" s="29">
        <v>61234</v>
      </c>
      <c r="J27" s="30">
        <v>19023.580000000002</v>
      </c>
      <c r="K27" s="30">
        <f t="shared" si="0"/>
        <v>42210.42</v>
      </c>
      <c r="L27" s="31">
        <f t="shared" si="1"/>
        <v>20859.38</v>
      </c>
      <c r="M27" s="32">
        <f t="shared" si="2"/>
        <v>63069.8</v>
      </c>
      <c r="N27" s="7"/>
      <c r="O27" s="36">
        <f t="shared" si="3"/>
        <v>63069.8</v>
      </c>
      <c r="P27" s="37">
        <f t="shared" si="4"/>
        <v>2522.79</v>
      </c>
      <c r="Q27" s="37">
        <v>2</v>
      </c>
      <c r="R27" s="37">
        <f t="shared" si="5"/>
        <v>60545.01</v>
      </c>
    </row>
    <row r="28" spans="1:18" hidden="1" x14ac:dyDescent="0.25">
      <c r="B28" s="1"/>
      <c r="C28" s="1"/>
      <c r="D28" s="1"/>
      <c r="E28" s="1"/>
      <c r="F28" s="12"/>
      <c r="G28" s="1"/>
      <c r="H28" s="1"/>
      <c r="I28" s="19">
        <f t="shared" ref="I28:O28" si="6">SUM(I6:I27)</f>
        <v>2329236.16</v>
      </c>
      <c r="J28" s="21">
        <f t="shared" si="6"/>
        <v>740079.08000000007</v>
      </c>
      <c r="K28" s="21">
        <f t="shared" si="6"/>
        <v>1589157.0799999998</v>
      </c>
      <c r="L28" s="21">
        <f t="shared" si="6"/>
        <v>786857.46999999986</v>
      </c>
      <c r="M28" s="21">
        <f t="shared" si="6"/>
        <v>2376014.5499999998</v>
      </c>
      <c r="N28" s="23">
        <f t="shared" si="6"/>
        <v>13242.49</v>
      </c>
      <c r="O28" s="21">
        <f t="shared" si="6"/>
        <v>2362772.0599999996</v>
      </c>
      <c r="P28" s="21">
        <f t="shared" ref="P28:R28" si="7">SUM(P6:P27)</f>
        <v>83507.88999999997</v>
      </c>
      <c r="Q28" s="21">
        <f t="shared" si="7"/>
        <v>40</v>
      </c>
      <c r="R28" s="8">
        <f t="shared" si="7"/>
        <v>2279224.17</v>
      </c>
    </row>
    <row r="29" spans="1:18" hidden="1" x14ac:dyDescent="0.25">
      <c r="B29" s="1"/>
      <c r="C29" s="1" t="s">
        <v>25</v>
      </c>
      <c r="D29" s="1"/>
      <c r="E29" s="1"/>
      <c r="F29" s="12"/>
      <c r="G29" s="1"/>
      <c r="H29" s="1"/>
    </row>
    <row r="30" spans="1:18" hidden="1" x14ac:dyDescent="0.25"/>
    <row r="31" spans="1:18" hidden="1" x14ac:dyDescent="0.25"/>
    <row r="32" spans="1:18" hidden="1" x14ac:dyDescent="0.25"/>
    <row r="33" spans="9:16" hidden="1" x14ac:dyDescent="0.25"/>
    <row r="34" spans="9:16" hidden="1" x14ac:dyDescent="0.25"/>
    <row r="35" spans="9:16" hidden="1" x14ac:dyDescent="0.25"/>
    <row r="36" spans="9:16" hidden="1" x14ac:dyDescent="0.25"/>
    <row r="37" spans="9:16" hidden="1" x14ac:dyDescent="0.25"/>
    <row r="38" spans="9:16" hidden="1" x14ac:dyDescent="0.25"/>
    <row r="39" spans="9:16" hidden="1" x14ac:dyDescent="0.25"/>
    <row r="40" spans="9:16" hidden="1" x14ac:dyDescent="0.25"/>
    <row r="41" spans="9:16" hidden="1" x14ac:dyDescent="0.25"/>
    <row r="42" spans="9:16" hidden="1" x14ac:dyDescent="0.25"/>
    <row r="44" spans="9:16" x14ac:dyDescent="0.25">
      <c r="I44" s="20"/>
      <c r="O44" s="41" t="s">
        <v>145</v>
      </c>
      <c r="P44" s="41"/>
    </row>
    <row r="45" spans="9:16" x14ac:dyDescent="0.25">
      <c r="I45" s="22"/>
      <c r="J45" s="42"/>
      <c r="K45" s="42"/>
      <c r="L45" s="42"/>
      <c r="M45" s="12"/>
      <c r="N45" s="12"/>
      <c r="O45" s="41" t="s">
        <v>146</v>
      </c>
      <c r="P45" s="41"/>
    </row>
    <row r="46" spans="9:16" x14ac:dyDescent="0.25">
      <c r="L46" s="17"/>
    </row>
  </sheetData>
  <sheetProtection algorithmName="SHA-512" hashValue="MoRnFhlTcyYXx3sc9ok46/5lD+0bgZXCszNqEvC5jwycrvdYbqIEuUadgeoecHG4SxExdt6MAncIEgoEw4gJVA==" saltValue="caC42oGj90Iv3yXThZjnkQ==" spinCount="100000" sheet="1" objects="1" scenarios="1"/>
  <mergeCells count="6">
    <mergeCell ref="B1:R1"/>
    <mergeCell ref="B3:R3"/>
    <mergeCell ref="B2:R2"/>
    <mergeCell ref="O44:P44"/>
    <mergeCell ref="O45:P45"/>
    <mergeCell ref="J45:L45"/>
  </mergeCells>
  <printOptions horizontalCentered="1"/>
  <pageMargins left="0.23622047244094491" right="0.23622047244094491" top="0.15748031496062992" bottom="0.15748031496062992" header="0.31496062992125984" footer="0.31496062992125984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Contin</dc:creator>
  <cp:lastModifiedBy>Gasparini Martina</cp:lastModifiedBy>
  <cp:lastPrinted>2021-06-04T13:25:24Z</cp:lastPrinted>
  <dcterms:created xsi:type="dcterms:W3CDTF">2015-10-09T13:10:31Z</dcterms:created>
  <dcterms:modified xsi:type="dcterms:W3CDTF">2021-07-23T11:42:54Z</dcterms:modified>
</cp:coreProperties>
</file>